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Прил.3 ист" sheetId="1" r:id="rId1"/>
    <sheet name="Прил.5 Расходы" sheetId="10" r:id="rId2"/>
    <sheet name="Прил.7 Ведомств.стр." sheetId="11" r:id="rId3"/>
    <sheet name="Прил 9 Перечень МП" sheetId="22" r:id="rId4"/>
    <sheet name="Прил 12 Фин МП" sheetId="23" r:id="rId5"/>
    <sheet name="Прил 15 ПНО" sheetId="24" r:id="rId6"/>
    <sheet name="Прил 17 Прогр заим" sheetId="21" r:id="rId7"/>
  </sheets>
  <externalReferences>
    <externalReference r:id="rId8"/>
  </externalReferences>
  <definedNames>
    <definedName name="_xlnm._FilterDatabase" localSheetId="1" hidden="1">'Прил.5 Расходы'!$B$10:$E$11</definedName>
    <definedName name="_xlnm.Print_Area" localSheetId="6">'Прил 17 Прогр заим'!$A$1:$T$17</definedName>
    <definedName name="_xlnm.Print_Area" localSheetId="0">'Прил.3 ист'!$A$1:$F$48</definedName>
    <definedName name="_xlnm.Print_Area" localSheetId="1">'Прил.5 Расходы'!$A$1:$J$282</definedName>
    <definedName name="_xlnm.Print_Area" localSheetId="2">'Прил.7 Ведомств.стр.'!$A$1:$J$256</definedName>
  </definedNames>
  <calcPr calcId="145621"/>
</workbook>
</file>

<file path=xl/calcChain.xml><?xml version="1.0" encoding="utf-8"?>
<calcChain xmlns="http://schemas.openxmlformats.org/spreadsheetml/2006/main">
  <c r="G200" i="11" l="1"/>
  <c r="G203" i="11"/>
  <c r="F168" i="10"/>
  <c r="F167" i="10" s="1"/>
  <c r="F166" i="10" s="1"/>
  <c r="D34" i="22"/>
  <c r="C34" i="22"/>
  <c r="G192" i="11"/>
  <c r="F113" i="10" l="1"/>
  <c r="F155" i="10"/>
  <c r="G188" i="11" l="1"/>
  <c r="G223" i="11" l="1"/>
  <c r="F144" i="10" l="1"/>
  <c r="F109" i="10"/>
  <c r="F74" i="10"/>
  <c r="G39" i="23"/>
  <c r="F140" i="10"/>
  <c r="F23" i="10"/>
  <c r="G59" i="11"/>
  <c r="G58" i="11" s="1"/>
  <c r="F276" i="10" l="1"/>
  <c r="F273" i="10"/>
  <c r="F272" i="10" s="1"/>
  <c r="F271" i="10"/>
  <c r="F270" i="10" s="1"/>
  <c r="F269" i="10" s="1"/>
  <c r="F268" i="10" s="1"/>
  <c r="F266" i="10"/>
  <c r="F265" i="10" s="1"/>
  <c r="F264" i="10" s="1"/>
  <c r="F263" i="10" s="1"/>
  <c r="F260" i="10"/>
  <c r="F259" i="10" s="1"/>
  <c r="F255" i="10"/>
  <c r="F254" i="10" s="1"/>
  <c r="F253" i="10" s="1"/>
  <c r="F248" i="10"/>
  <c r="F246" i="10"/>
  <c r="F245" i="10" s="1"/>
  <c r="F238" i="10"/>
  <c r="F237" i="10" s="1"/>
  <c r="F232" i="10"/>
  <c r="F231" i="10" s="1"/>
  <c r="F226" i="10"/>
  <c r="F225" i="10" s="1"/>
  <c r="F224" i="10" s="1"/>
  <c r="F216" i="10"/>
  <c r="F215" i="10" s="1"/>
  <c r="F213" i="10"/>
  <c r="F212" i="10" s="1"/>
  <c r="F208" i="10"/>
  <c r="F206" i="10" s="1"/>
  <c r="F193" i="10"/>
  <c r="F192" i="10" s="1"/>
  <c r="F187" i="10"/>
  <c r="F186" i="10" s="1"/>
  <c r="F182" i="10"/>
  <c r="F174" i="10"/>
  <c r="F173" i="10" s="1"/>
  <c r="F154" i="10"/>
  <c r="F153" i="10" s="1"/>
  <c r="F146" i="10"/>
  <c r="F139" i="10"/>
  <c r="F134" i="10"/>
  <c r="F131" i="10"/>
  <c r="F130" i="10" s="1"/>
  <c r="F119" i="10"/>
  <c r="F117" i="10" s="1"/>
  <c r="F112" i="10"/>
  <c r="F107" i="10"/>
  <c r="F99" i="10"/>
  <c r="F96" i="10"/>
  <c r="F95" i="10" s="1"/>
  <c r="F94" i="10"/>
  <c r="F90" i="10"/>
  <c r="F89" i="10" s="1"/>
  <c r="F88" i="10" s="1"/>
  <c r="F87" i="10" s="1"/>
  <c r="F68" i="10"/>
  <c r="F67" i="10" s="1"/>
  <c r="F66" i="10" s="1"/>
  <c r="F64" i="10"/>
  <c r="F63" i="10" s="1"/>
  <c r="F62" i="10" s="1"/>
  <c r="F60" i="10"/>
  <c r="F59" i="10"/>
  <c r="F57" i="10"/>
  <c r="F53" i="10"/>
  <c r="F52" i="10" s="1"/>
  <c r="F49" i="10"/>
  <c r="F48" i="10" s="1"/>
  <c r="F37" i="10"/>
  <c r="F36" i="10" s="1"/>
  <c r="F35" i="10" s="1"/>
  <c r="F28" i="10"/>
  <c r="F27" i="10" s="1"/>
  <c r="F26" i="10" s="1"/>
  <c r="F20" i="10"/>
  <c r="F19" i="10" s="1"/>
  <c r="F18" i="10" s="1"/>
  <c r="F16" i="10"/>
  <c r="F15" i="10" s="1"/>
  <c r="F14" i="10" s="1"/>
  <c r="F25" i="10" l="1"/>
  <c r="F93" i="10"/>
  <c r="F129" i="10"/>
  <c r="F128" i="10" s="1"/>
  <c r="F51" i="10"/>
  <c r="F13" i="10" s="1"/>
  <c r="F191" i="10"/>
  <c r="F190" i="10" s="1"/>
  <c r="F244" i="10"/>
  <c r="F242" i="10" s="1"/>
  <c r="F104" i="10"/>
  <c r="F102" i="10" s="1"/>
  <c r="F205" i="10"/>
  <c r="F204" i="10" s="1"/>
  <c r="F152" i="10"/>
  <c r="F229" i="10"/>
  <c r="F143" i="10" l="1"/>
  <c r="F223" i="10"/>
  <c r="F282" i="10" l="1"/>
  <c r="J19" i="24"/>
  <c r="H39" i="23" l="1"/>
  <c r="G255" i="11" l="1"/>
  <c r="G254" i="11" s="1"/>
  <c r="G253" i="11" s="1"/>
  <c r="G252" i="11" s="1"/>
  <c r="G182" i="11" l="1"/>
  <c r="D28" i="1" l="1"/>
  <c r="G195" i="11"/>
  <c r="G226" i="11"/>
  <c r="G69" i="11"/>
  <c r="G68" i="11"/>
  <c r="G213" i="11"/>
  <c r="G212" i="11"/>
  <c r="G211" i="11"/>
  <c r="G210" i="11"/>
  <c r="G209" i="11"/>
  <c r="G208" i="11"/>
  <c r="G207" i="11"/>
  <c r="G153" i="11"/>
  <c r="G16" i="11"/>
  <c r="G15" i="11" s="1"/>
  <c r="G14" i="11" s="1"/>
  <c r="G13" i="11" s="1"/>
  <c r="G54" i="11"/>
  <c r="G32" i="11"/>
  <c r="G187" i="11"/>
  <c r="G189" i="11"/>
  <c r="G191" i="11"/>
  <c r="G190" i="11"/>
  <c r="G193" i="11"/>
  <c r="G194" i="11"/>
  <c r="G196" i="11"/>
  <c r="G20" i="11"/>
  <c r="G19" i="11" s="1"/>
  <c r="G22" i="11"/>
  <c r="G21" i="11" s="1"/>
  <c r="G28" i="11"/>
  <c r="G29" i="11"/>
  <c r="G30" i="11"/>
  <c r="G31" i="11"/>
  <c r="G27" i="11"/>
  <c r="G38" i="11"/>
  <c r="G39" i="11"/>
  <c r="G43" i="11"/>
  <c r="G42" i="11" s="1"/>
  <c r="G41" i="11" s="1"/>
  <c r="G45" i="11"/>
  <c r="G46" i="11"/>
  <c r="G47" i="11"/>
  <c r="G48" i="11"/>
  <c r="G49" i="11"/>
  <c r="G51" i="11"/>
  <c r="G52" i="11"/>
  <c r="G44" i="11"/>
  <c r="G53" i="11"/>
  <c r="G50" i="11"/>
  <c r="G55" i="11"/>
  <c r="G56" i="11"/>
  <c r="G57" i="11"/>
  <c r="G64" i="11"/>
  <c r="G61" i="11" s="1"/>
  <c r="G65" i="11"/>
  <c r="G66" i="11"/>
  <c r="G70" i="11"/>
  <c r="G71" i="11"/>
  <c r="G72" i="11"/>
  <c r="G74" i="11"/>
  <c r="G81" i="11"/>
  <c r="G82" i="11"/>
  <c r="G83" i="11"/>
  <c r="G84" i="11"/>
  <c r="G85" i="11"/>
  <c r="G86" i="11"/>
  <c r="G75" i="11"/>
  <c r="G94" i="11"/>
  <c r="G92" i="11"/>
  <c r="G93" i="11"/>
  <c r="G101" i="11"/>
  <c r="G100" i="11" s="1"/>
  <c r="G99" i="11" s="1"/>
  <c r="G102" i="11"/>
  <c r="G106" i="11"/>
  <c r="G105" i="11" s="1"/>
  <c r="G104" i="11" s="1"/>
  <c r="G109" i="11"/>
  <c r="G108" i="11" s="1"/>
  <c r="G107" i="11" s="1"/>
  <c r="G110" i="11"/>
  <c r="G111" i="11"/>
  <c r="G112" i="11"/>
  <c r="G113" i="11"/>
  <c r="G119" i="11"/>
  <c r="G118" i="11" s="1"/>
  <c r="G117" i="11" s="1"/>
  <c r="G121" i="11"/>
  <c r="G122" i="11"/>
  <c r="G123" i="11"/>
  <c r="G128" i="11"/>
  <c r="G127" i="11" s="1"/>
  <c r="G129" i="11"/>
  <c r="G130" i="11"/>
  <c r="G96" i="11"/>
  <c r="D41" i="1"/>
  <c r="D39" i="1" s="1"/>
  <c r="D37" i="1" s="1"/>
  <c r="G222" i="11"/>
  <c r="G224" i="11"/>
  <c r="G225" i="11"/>
  <c r="G227" i="11"/>
  <c r="G228" i="11"/>
  <c r="G176" i="11"/>
  <c r="G177" i="11"/>
  <c r="G178" i="11"/>
  <c r="G179" i="11"/>
  <c r="G180" i="11"/>
  <c r="G181" i="11"/>
  <c r="G231" i="11"/>
  <c r="G230" i="11" s="1"/>
  <c r="G217" i="11"/>
  <c r="G216" i="11" s="1"/>
  <c r="G215" i="11" s="1"/>
  <c r="G218" i="11"/>
  <c r="G240" i="11"/>
  <c r="G237" i="11" s="1"/>
  <c r="G236" i="11"/>
  <c r="G243" i="11"/>
  <c r="G242" i="11" s="1"/>
  <c r="G241" i="11" s="1"/>
  <c r="G246" i="11"/>
  <c r="G245" i="11" s="1"/>
  <c r="G244" i="11" s="1"/>
  <c r="G248" i="11"/>
  <c r="G249" i="11"/>
  <c r="G250" i="11"/>
  <c r="G251" i="11"/>
  <c r="G136" i="11"/>
  <c r="G137" i="11"/>
  <c r="G138" i="11"/>
  <c r="G141" i="11"/>
  <c r="G140" i="11" s="1"/>
  <c r="G139" i="11" s="1"/>
  <c r="G148" i="11"/>
  <c r="G147" i="11" s="1"/>
  <c r="G146" i="11" s="1"/>
  <c r="G145" i="11" s="1"/>
  <c r="G144" i="11" s="1"/>
  <c r="G143" i="11" s="1"/>
  <c r="G149" i="11"/>
  <c r="G150" i="11"/>
  <c r="G159" i="11"/>
  <c r="G158" i="11" s="1"/>
  <c r="G157" i="11" s="1"/>
  <c r="G156" i="11" s="1"/>
  <c r="G155" i="11" s="1"/>
  <c r="G167" i="11"/>
  <c r="G166" i="11" s="1"/>
  <c r="G165" i="11" s="1"/>
  <c r="G164" i="11" s="1"/>
  <c r="G170" i="11"/>
  <c r="G169" i="11" s="1"/>
  <c r="G168" i="11" s="1"/>
  <c r="G171" i="11"/>
  <c r="G172" i="11"/>
  <c r="G151" i="11"/>
  <c r="G154" i="11"/>
  <c r="G201" i="11"/>
  <c r="G202" i="11"/>
  <c r="G204" i="11"/>
  <c r="G35" i="11"/>
  <c r="G34" i="11" s="1"/>
  <c r="G33" i="11" s="1"/>
  <c r="G95" i="11"/>
  <c r="G88" i="11"/>
  <c r="G91" i="11"/>
  <c r="G90" i="11" s="1"/>
  <c r="D47" i="1"/>
  <c r="D46" i="1" s="1"/>
  <c r="D45" i="1" s="1"/>
  <c r="D21" i="1"/>
  <c r="D18" i="1" s="1"/>
  <c r="G221" i="11" l="1"/>
  <c r="G220" i="11" s="1"/>
  <c r="G219" i="11" s="1"/>
  <c r="G126" i="11"/>
  <c r="G125" i="11" s="1"/>
  <c r="G186" i="11"/>
  <c r="G185" i="11" s="1"/>
  <c r="G184" i="11" s="1"/>
  <c r="G183" i="11" s="1"/>
  <c r="G175" i="11"/>
  <c r="G18" i="11"/>
  <c r="G17" i="11" s="1"/>
  <c r="G135" i="11"/>
  <c r="G134" i="11" s="1"/>
  <c r="G133" i="11" s="1"/>
  <c r="G120" i="11"/>
  <c r="G116" i="11" s="1"/>
  <c r="G114" i="11" s="1"/>
  <c r="G37" i="11"/>
  <c r="G36" i="11" s="1"/>
  <c r="G206" i="11"/>
  <c r="G205" i="11" s="1"/>
  <c r="G199" i="11"/>
  <c r="G198" i="11" s="1"/>
  <c r="G26" i="11"/>
  <c r="G25" i="11" s="1"/>
  <c r="G24" i="11" s="1"/>
  <c r="G23" i="11" s="1"/>
  <c r="G87" i="11"/>
  <c r="G235" i="11"/>
  <c r="G80" i="11"/>
  <c r="G78" i="11" s="1"/>
  <c r="G67" i="11" s="1"/>
  <c r="G63" i="11"/>
  <c r="G62" i="11" s="1"/>
  <c r="G247" i="11"/>
  <c r="G214" i="11"/>
  <c r="G163" i="11"/>
  <c r="G162" i="11" s="1"/>
  <c r="G161" i="11" s="1"/>
  <c r="G160" i="11" s="1"/>
  <c r="G103" i="11"/>
  <c r="G98" i="11"/>
  <c r="G40" i="11"/>
  <c r="G60" i="11"/>
  <c r="D36" i="1"/>
  <c r="D16" i="1" s="1"/>
  <c r="G197" i="11" l="1"/>
  <c r="G234" i="11"/>
  <c r="G233" i="11" s="1"/>
  <c r="G232" i="11" s="1"/>
  <c r="G132" i="11"/>
  <c r="G174" i="11"/>
  <c r="G12" i="11"/>
  <c r="G97" i="11"/>
  <c r="G11" i="11" l="1"/>
  <c r="G173" i="11"/>
  <c r="G131" i="11" s="1"/>
  <c r="G256" i="11" l="1"/>
</calcChain>
</file>

<file path=xl/sharedStrings.xml><?xml version="1.0" encoding="utf-8"?>
<sst xmlns="http://schemas.openxmlformats.org/spreadsheetml/2006/main" count="2161" uniqueCount="542">
  <si>
    <t>Источники  финансирования дефицита бюджета</t>
  </si>
  <si>
    <t>Источники внутреннего финансирования дефицита бюджета, всего, в том числе</t>
  </si>
  <si>
    <t>01 03 00 00 00 0000 000</t>
  </si>
  <si>
    <t>Бюджетные кредиты от других бюджетов бюджетной системы Российской Федерации в валюте Российской Федерации</t>
  </si>
  <si>
    <t>-4 741 700</t>
  </si>
  <si>
    <t>01 03 00 00 00 0000 700</t>
  </si>
  <si>
    <t>01 03 00 00 00 0000 800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</si>
  <si>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</si>
  <si>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</si>
  <si>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</si>
  <si>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</si>
  <si>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</si>
  <si>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</si>
  <si>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</si>
  <si>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</si>
  <si>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</si>
  <si>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</si>
  <si>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</si>
  <si>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</si>
  <si>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</si>
  <si>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Код классификации источников финансирования дефицитов бюджетов Российской Федерации</t>
  </si>
  <si>
    <t>(рублей)</t>
  </si>
  <si>
    <t xml:space="preserve">                    (рублей)</t>
  </si>
  <si>
    <t>Иные межбюджетные трансферты</t>
  </si>
  <si>
    <t>Общегосударственные вопросы</t>
  </si>
  <si>
    <t>01</t>
  </si>
  <si>
    <t>Функционирование высшего должностного лица 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</si>
  <si>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</si>
  <si>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</si>
  <si>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00000 20 300</t>
  </si>
  <si>
    <t>Глава муниципального образования</t>
  </si>
  <si>
    <t>Фонд оплаты труда и страховые взносы</t>
  </si>
  <si>
    <t>121</t>
  </si>
  <si>
    <t>Функционирование представительных органовмуниципальных образований</t>
  </si>
  <si>
    <t>03</t>
  </si>
  <si>
    <t>Центральный аппарат</t>
  </si>
  <si>
    <t>00000 20 400</t>
  </si>
  <si>
    <t>Иные выплаты персоналу, за исключением фонда оплаты труда</t>
  </si>
  <si>
    <t>122</t>
  </si>
  <si>
    <t>Прочая закупка товаров, работ и услуг для государственных нужд</t>
  </si>
  <si>
    <t>244</t>
  </si>
  <si>
    <t>Председатель  представительного органа муниципального образования</t>
  </si>
  <si>
    <t>00000 21 100</t>
  </si>
  <si>
    <t>Функционирование местных администраций</t>
  </si>
  <si>
    <t>04</t>
  </si>
  <si>
    <t>Местная администрация</t>
  </si>
  <si>
    <t>Закупка товаров, работ, услуг в сфере информационно-коммуникационных технологий</t>
  </si>
  <si>
    <t>Уплата налога на имущество организаций</t>
  </si>
  <si>
    <t>Уплата прочих налогов, сборов и иных платежей</t>
  </si>
  <si>
    <t>Резервные фонды</t>
  </si>
  <si>
    <t>00000 00 070</t>
  </si>
  <si>
    <t>Резервные фонды местных администраций</t>
  </si>
  <si>
    <t>00000 40 520</t>
  </si>
  <si>
    <t>540</t>
  </si>
  <si>
    <t>Переданные гос.полномочия (охрана труда)</t>
  </si>
  <si>
    <t>Переданные гос.полномочия (АК)</t>
  </si>
  <si>
    <t>Переданные гос.полномочия (Нотариус)</t>
  </si>
  <si>
    <t>Переданные гос.полномочия (КДН)</t>
  </si>
  <si>
    <t>Переданные гос.полномочия (НПА)</t>
  </si>
  <si>
    <t xml:space="preserve"> Иные межбюджетные трансферты</t>
  </si>
  <si>
    <t xml:space="preserve">00000 40 521 </t>
  </si>
  <si>
    <t>00000 40 521</t>
  </si>
  <si>
    <t>Межбюджетные трансферты 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 на осуществление части полномочий по решению вопросов местного значения,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</si>
  <si>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</si>
  <si>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</si>
  <si>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Переданное гос. полномочие</t>
  </si>
  <si>
    <t>Руководитель контрольно-счётной палаты муниципального образования</t>
  </si>
  <si>
    <t>00000 22 500</t>
  </si>
  <si>
    <t>Обеспечение проведения выборов и референдумов</t>
  </si>
  <si>
    <t>07</t>
  </si>
  <si>
    <t xml:space="preserve">Средства, передаваемые для компенсации
 дополнительных расходов, возникших в результате решений,
 принятых органами власти другого уровня
</t>
  </si>
  <si>
    <t>11</t>
  </si>
  <si>
    <t>Резервные средства</t>
  </si>
  <si>
    <t>870</t>
  </si>
  <si>
    <t>Другие общегосударственные вопросы</t>
  </si>
  <si>
    <t>13</t>
  </si>
  <si>
    <t>Реализация государственных функций, связанных с общегосударственным управлением</t>
  </si>
  <si>
    <t>00000 92 300</t>
  </si>
  <si>
    <t>Выполнение других обязательств государства</t>
  </si>
  <si>
    <t>Осуществление полномочий по составлению списков присяжных заседателей</t>
  </si>
  <si>
    <t xml:space="preserve">01 </t>
  </si>
  <si>
    <t>00000 00 101</t>
  </si>
  <si>
    <t>00000 00 109</t>
  </si>
  <si>
    <t>00000 00 113</t>
  </si>
  <si>
    <t>00000 00 114</t>
  </si>
  <si>
    <t>00000 00 115</t>
  </si>
  <si>
    <t>00000 00 117</t>
  </si>
  <si>
    <t>Учреждения по хозяйственному обслуживанию</t>
  </si>
  <si>
    <t>00000 93 900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</si>
  <si>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</si>
  <si>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</si>
  <si>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</si>
  <si>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>Осуществление первичного воинского учета на территориях, где отсутствуют военные комиссариаты</t>
  </si>
  <si>
    <t xml:space="preserve"> Межбюджетные трансферты</t>
  </si>
  <si>
    <t>500</t>
  </si>
  <si>
    <t xml:space="preserve"> Субвенции</t>
  </si>
  <si>
    <t>530</t>
  </si>
  <si>
    <t>Национальная безопасность и правоохранительная деятельность</t>
  </si>
  <si>
    <t>09</t>
  </si>
  <si>
    <t>00000 00 218</t>
  </si>
  <si>
    <t xml:space="preserve"> Иные межбюджетные трансферты в соответствии с соглашениями</t>
  </si>
  <si>
    <t>Национальная  экономика</t>
  </si>
  <si>
    <t>05</t>
  </si>
  <si>
    <t>00000 00 111</t>
  </si>
  <si>
    <t>00000 00 118</t>
  </si>
  <si>
    <t>08</t>
  </si>
  <si>
    <t>Дорожное хозяйство</t>
  </si>
  <si>
    <t>00000 00 315</t>
  </si>
  <si>
    <t>Доррожные фонды местных администраций</t>
  </si>
  <si>
    <t>Другие вопросы в области национальной экономики</t>
  </si>
  <si>
    <t>12</t>
  </si>
  <si>
    <t>Программные мероприятия</t>
  </si>
  <si>
    <t>00000 00 103</t>
  </si>
  <si>
    <t>00000 00 104</t>
  </si>
  <si>
    <t>00000 00 105</t>
  </si>
  <si>
    <t>Жилищно-коммунальное хозяйство</t>
  </si>
  <si>
    <t>Поддержка коммунального хозяйства</t>
  </si>
  <si>
    <t>00</t>
  </si>
  <si>
    <t>00000 00 107</t>
  </si>
  <si>
    <t>Мероприятия по модернизации объектов коммунальной инфраструктуры муниципального района «Александрово-Заводский район» на 2016-2020 годы</t>
  </si>
  <si>
    <t>Образование</t>
  </si>
  <si>
    <t>Субвенция на образование</t>
  </si>
  <si>
    <t>Общее образование</t>
  </si>
  <si>
    <t>Школы - детские сады, школы начальные, неполные средние и средние</t>
  </si>
  <si>
    <t>611</t>
  </si>
  <si>
    <t>Обеспечение деятельности подведомственных учреждений</t>
  </si>
  <si>
    <t>Школы местный бюджет</t>
  </si>
  <si>
    <t>00000 01 421</t>
  </si>
  <si>
    <t>Гос полномочие питание детей</t>
  </si>
  <si>
    <t>612</t>
  </si>
  <si>
    <t>Учреждения по внешкольной работе с детьми</t>
  </si>
  <si>
    <t>00000 01 423</t>
  </si>
  <si>
    <t>МУ ДОД "ДШИ"</t>
  </si>
  <si>
    <t>МУ ДОД "ДЮСШ"</t>
  </si>
  <si>
    <t>Иные безвозмездные и безвозвратные перечисления</t>
  </si>
  <si>
    <t>Молодежная политика и оздоровление детей</t>
  </si>
  <si>
    <t xml:space="preserve">Мероприятия по проведению оздоровительной кампании детей </t>
  </si>
  <si>
    <t>00000 00 112</t>
  </si>
  <si>
    <t>Другие вопросы в области образования</t>
  </si>
  <si>
    <t>Руководство и управление в сфере установленных функций органов местного самоупраления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</si>
  <si>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</si>
  <si>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00000 01 452</t>
  </si>
  <si>
    <t>Переданное гос.полномочие опека</t>
  </si>
  <si>
    <t>Гос. полномочие администрирование кл.руков</t>
  </si>
  <si>
    <t>00000 00 102</t>
  </si>
  <si>
    <t>Культура, кинематография и средства массовой информации</t>
  </si>
  <si>
    <t xml:space="preserve">Культура </t>
  </si>
  <si>
    <t>Дворцы и дома культуры, другие учреждения культуры и средств массовой информации</t>
  </si>
  <si>
    <t>00000 08 440</t>
  </si>
  <si>
    <t>Музеи и постоянные выставки</t>
  </si>
  <si>
    <t>00000 08 441</t>
  </si>
  <si>
    <t>Библиотеки</t>
  </si>
  <si>
    <t>00000 08 442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</si>
  <si>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</si>
  <si>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</si>
  <si>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</si>
  <si>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</si>
  <si>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00000 06 491</t>
  </si>
  <si>
    <t xml:space="preserve">Доплаты к пенсиям муниципальных  служащих </t>
  </si>
  <si>
    <t xml:space="preserve">Пенсии выплачиваемые организациями сектора государственного управления </t>
  </si>
  <si>
    <t>312</t>
  </si>
  <si>
    <t>Выплаты орденоносцам</t>
  </si>
  <si>
    <t>00000 06 492</t>
  </si>
  <si>
    <t>313</t>
  </si>
  <si>
    <t>Социальное обеспечение населения</t>
  </si>
  <si>
    <t>Обеспечение жильём молодых семей федеральные</t>
  </si>
  <si>
    <t>Социальная помощь</t>
  </si>
  <si>
    <t>00000 06 514</t>
  </si>
  <si>
    <t>Мероприятия в области социальной политики</t>
  </si>
  <si>
    <t>Меры социальной поддержки по ПНО</t>
  </si>
  <si>
    <t>Охрана семьи и детства</t>
  </si>
  <si>
    <t>Обеспечение жилыми помещениями детей -сирот</t>
  </si>
  <si>
    <t>Компенсация части родительской платыза содержание ребёнка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</si>
  <si>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Социальные выплаты</t>
  </si>
  <si>
    <t>Переданное гос.полномочие</t>
  </si>
  <si>
    <t>Выплаты семьям опекунов на содержание подопечных детей</t>
  </si>
  <si>
    <t>Выплаты приёмные семьи</t>
  </si>
  <si>
    <t>ЕДВ детям сиротам обучающимся очно</t>
  </si>
  <si>
    <t>Физическая культура и спорт</t>
  </si>
  <si>
    <t>00000 00 512</t>
  </si>
  <si>
    <t xml:space="preserve">Мероприятия в области здравоохранения, спорта и физической культуры, туризма </t>
  </si>
  <si>
    <t>Обслуживание государственного и внутреннего долга</t>
  </si>
  <si>
    <t>Обслуживание государственного и муниципального долга</t>
  </si>
  <si>
    <t>00000 06 065</t>
  </si>
  <si>
    <t>Процентные платежи по долговым обязательствам</t>
  </si>
  <si>
    <t xml:space="preserve">Процентные платежи по муниципальному  долгу  </t>
  </si>
  <si>
    <t>Прочие расходы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</si>
  <si>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</si>
  <si>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</si>
  <si>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</si>
  <si>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</si>
  <si>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Выравнивание бюджетной обеспеченности </t>
  </si>
  <si>
    <t xml:space="preserve">Выравнивание бюджетной обеспеченности поселений из регионального фонда финансовой поддержки </t>
  </si>
  <si>
    <t>00000 40 130</t>
  </si>
  <si>
    <t>Дотации</t>
  </si>
  <si>
    <t xml:space="preserve"> Дотации</t>
  </si>
  <si>
    <t>510</t>
  </si>
  <si>
    <t xml:space="preserve"> Дотации на выравнивание уровня бюджетной обеспеченности муниципальных образований</t>
  </si>
  <si>
    <t>511</t>
  </si>
  <si>
    <t xml:space="preserve"> Дотации на выравнивание уровня бюджетной обеспеченности муниципальных образований (в части субвенции на исполнение ОМСУ гос. полномочий по расчёту и предоставлению дотаций поселениям на выравнивание бюджетной обеспеченности) </t>
  </si>
  <si>
    <t>Дотации на поддержку мер по обеспечению сбалансированности бюджетов</t>
  </si>
  <si>
    <t>00000 40 201</t>
  </si>
  <si>
    <t>512</t>
  </si>
  <si>
    <t>Итого расходов</t>
  </si>
  <si>
    <t>00000 20300</t>
  </si>
  <si>
    <t>00000 20400</t>
  </si>
  <si>
    <t>00000 21100</t>
  </si>
  <si>
    <t>00000 22500</t>
  </si>
  <si>
    <t>00000 92300</t>
  </si>
  <si>
    <t>Целевые программы муниципальных образований</t>
  </si>
  <si>
    <t xml:space="preserve">Выплаты родителям на воспитание детей-инвалидов на дому  </t>
  </si>
  <si>
    <t>00000 40 205</t>
  </si>
  <si>
    <t xml:space="preserve">Оздоровление детей </t>
  </si>
  <si>
    <t>Методический кабинет, бухг</t>
  </si>
  <si>
    <t>Гос. полномочие администрирование компенсация родительской платы</t>
  </si>
  <si>
    <t>Выполнение функций бюджетными учреждениями</t>
  </si>
  <si>
    <t>00000 51 200</t>
  </si>
  <si>
    <t>00000 00 000</t>
  </si>
  <si>
    <t>00000 51 180</t>
  </si>
  <si>
    <t>00000 92 900</t>
  </si>
  <si>
    <t xml:space="preserve"> Землеустроители</t>
  </si>
  <si>
    <t>00000 71 201</t>
  </si>
  <si>
    <t>00000 01 420</t>
  </si>
  <si>
    <t>Субсидии на дошкольное образование</t>
  </si>
  <si>
    <t>00000 79 211</t>
  </si>
  <si>
    <t>00000 71 230</t>
  </si>
  <si>
    <t>00000 00 130</t>
  </si>
  <si>
    <t>123</t>
  </si>
  <si>
    <t>00000 79 206</t>
  </si>
  <si>
    <t>00000 79 207</t>
  </si>
  <si>
    <t>00000 79 209</t>
  </si>
  <si>
    <t>ДОРОЖНЫЙ ФОНД</t>
  </si>
  <si>
    <t>Землеустроители</t>
  </si>
  <si>
    <t xml:space="preserve"> межбюджетные трансферты</t>
  </si>
  <si>
    <t>00000 71 218</t>
  </si>
  <si>
    <t>Национальная экономика</t>
  </si>
  <si>
    <t>00000 00 350</t>
  </si>
  <si>
    <t>Жилищное хозяйство</t>
  </si>
  <si>
    <t>Субсидии на модернизацию жилищно-коммунального хозяйства</t>
  </si>
  <si>
    <t>Развитие дошкольного образования</t>
  </si>
  <si>
    <t>00000 00 119</t>
  </si>
  <si>
    <t>00000 71 432</t>
  </si>
  <si>
    <t>322</t>
  </si>
  <si>
    <t>Сумма</t>
  </si>
  <si>
    <t>Комитет по финансам администрации муниципального района "Александрово-Заводский район"</t>
  </si>
  <si>
    <t>Территориальное планирование</t>
  </si>
  <si>
    <t xml:space="preserve"> территориальное планирования</t>
  </si>
  <si>
    <t>Комитет по финансам (местный)</t>
  </si>
  <si>
    <t>Гос полномочие льготный проезд</t>
  </si>
  <si>
    <t>00000 79 502</t>
  </si>
  <si>
    <t>Организация отдыха и оздоровления детей</t>
  </si>
  <si>
    <t>00000 00 120</t>
  </si>
  <si>
    <t>00000 00 116</t>
  </si>
  <si>
    <t>00000 72 400</t>
  </si>
  <si>
    <t>00000 00 121</t>
  </si>
  <si>
    <t>321</t>
  </si>
  <si>
    <t>00000 79 220</t>
  </si>
  <si>
    <t>00000 79 205</t>
  </si>
  <si>
    <t xml:space="preserve">Строительство жилья </t>
  </si>
  <si>
    <t>00000 79 230</t>
  </si>
  <si>
    <t>00000 L4 970</t>
  </si>
  <si>
    <t>323</t>
  </si>
  <si>
    <t>Строительство жилья</t>
  </si>
  <si>
    <t>00000 78 060</t>
  </si>
  <si>
    <t>Проведение сельскохозяйственной переписи</t>
  </si>
  <si>
    <t>00000 24 799</t>
  </si>
  <si>
    <t>программные мероприятия</t>
  </si>
  <si>
    <t>Содержание службы 112, ЕДДС</t>
  </si>
  <si>
    <t>00000 54 690</t>
  </si>
  <si>
    <t xml:space="preserve">00000 5505М </t>
  </si>
  <si>
    <t>Субсидии на оплату труда</t>
  </si>
  <si>
    <t>00000 S8 180</t>
  </si>
  <si>
    <t>00000 L4670</t>
  </si>
  <si>
    <t>00000 L5190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</si>
  <si>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</si>
  <si>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на государственную поддержку отрасли культуры</t>
  </si>
  <si>
    <t>Иные межбюджетные трансферты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(Мероприятие 2)</t>
  </si>
  <si>
    <t xml:space="preserve">00000Ц505М </t>
  </si>
  <si>
    <t>00000 40520</t>
  </si>
  <si>
    <t>000P252320</t>
  </si>
  <si>
    <t>00000 01420</t>
  </si>
  <si>
    <t>Дошкольное образование</t>
  </si>
  <si>
    <t>Субсидии на общее образование</t>
  </si>
  <si>
    <t>Муниципальная программа комплексное развитие сельских территорий, в том числе улучшение жилищных условий граждан</t>
  </si>
  <si>
    <t>Субсидия на оплату труда</t>
  </si>
  <si>
    <t>Субсидии на иные цели</t>
  </si>
  <si>
    <t>00000 79 109</t>
  </si>
  <si>
    <t>000W0 09 108</t>
  </si>
  <si>
    <t>Иные межбюджетные трансферты по итогам рейтинга</t>
  </si>
  <si>
    <t>Иные межбюджетные трансферты голосование по поправкам в Конституцию РФ</t>
  </si>
  <si>
    <t>00000 78 200</t>
  </si>
  <si>
    <t>00000 S4 905</t>
  </si>
  <si>
    <t>000 F2 550</t>
  </si>
  <si>
    <t>Субсидия Городская среда</t>
  </si>
  <si>
    <t xml:space="preserve">Дошкольное образование  </t>
  </si>
  <si>
    <t>414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</si>
  <si>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(краевые)</t>
  </si>
  <si>
    <t>Субсидии классное руководство</t>
  </si>
  <si>
    <t>Субсидии горячее питание</t>
  </si>
  <si>
    <t>0000053030</t>
  </si>
  <si>
    <t>00000L3040</t>
  </si>
  <si>
    <t>521</t>
  </si>
  <si>
    <t>Охрана окружающей среды</t>
  </si>
  <si>
    <t>Другие вопросы в области охраны окружающей среды</t>
  </si>
  <si>
    <t>Мероприятия, направленные на сокращение численности волков  на территории муниципального района «Александрово-Заводский район»</t>
  </si>
  <si>
    <t>360</t>
  </si>
  <si>
    <t>Субсидии классное руководство (краевые)</t>
  </si>
  <si>
    <t>0000071030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</si>
  <si>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</si>
  <si>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</si>
  <si>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закупки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</si>
  <si>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</si>
  <si>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 защите населения и территории от чрезвычайных ситуаций природного и техногенного характера, пожарная безопасность</t>
  </si>
  <si>
    <t>Субсидии классное руководство(краевые)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</si>
  <si>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</si>
  <si>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Организация мероприятий при осуществлении деятельности по обращению с животными без владельцев</t>
  </si>
  <si>
    <t>00000 77 265</t>
  </si>
  <si>
    <t>Администрирование государственного полноочия по организации мероприятий при осуществлении деятельности по обращению с животными без владельцев</t>
  </si>
  <si>
    <t>"Сельское хозяйство и рыболовство"</t>
  </si>
  <si>
    <t>00000 79 265</t>
  </si>
  <si>
    <t>Обеспечение функционирования модели персонифицированного финансирования дополнительного образования детей</t>
  </si>
  <si>
    <t>00000 11 423</t>
  </si>
  <si>
    <t>МОУ "Александрово-Заводская СОШ"</t>
  </si>
  <si>
    <t>Субсидии на поддержку отрасли культуры ( капитальный ремонт)</t>
  </si>
  <si>
    <t>000 А 15 5190</t>
  </si>
  <si>
    <t>00000 00106</t>
  </si>
  <si>
    <t>Методический кабинет, Цетрализованная бухгалтерия образования</t>
  </si>
  <si>
    <t>Комитет образования</t>
  </si>
  <si>
    <t>000A255190</t>
  </si>
  <si>
    <t>00000 L5760</t>
  </si>
  <si>
    <t>Центральный аппарат, Комитет бразования</t>
  </si>
  <si>
    <t xml:space="preserve">Организация летнего отдыха и оздоровления детей </t>
  </si>
  <si>
    <t>00000 00 106</t>
  </si>
  <si>
    <t>Субсидии на поддержку отрасли культуры ( капитальный ремонт ДШИ)</t>
  </si>
  <si>
    <t>00000 79211</t>
  </si>
  <si>
    <t>Обеспечение жильём молодых семей</t>
  </si>
  <si>
    <t>Комитет по финансам (Учреждения образования)</t>
  </si>
  <si>
    <t>Комитет по финансам ( Учреждения по внешкольной работе с детьми)</t>
  </si>
  <si>
    <t>Комимтет по финансам      (Муниципальные учреждения культуры)</t>
  </si>
  <si>
    <t>Гос полномочие комп.род.платы</t>
  </si>
  <si>
    <t>Гос. полномочие администрирование родительская плата и  льготное питание детей</t>
  </si>
  <si>
    <t>Обеспечение жильём молодых семей (софинансирование местный)</t>
  </si>
  <si>
    <t xml:space="preserve">Бюджетные кредиты от других бюджетов 
бюджетной системы Российской Федерации в валюте Российской Федерации                                                             
</t>
  </si>
  <si>
    <t>01 03 01 00 14 0000 710</t>
  </si>
  <si>
    <t>01 03 01 00 14 0000 810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</si>
  <si>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</si>
  <si>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Привлечение кредитов из других бюджетов бюджетной  бюджетной системы Российской Федерации в валюте Российской Федерации</t>
  </si>
  <si>
    <t xml:space="preserve">          Погашение бюджетами муниципальных округов  кредитов от других бюджетов бюджетной системы Российской Федерации  в валюте Российской Федерации</t>
  </si>
  <si>
    <t>Погашение кредитов  от других бюджетов бюджетной системы Российской Федерации в валюте Российской Федерации</t>
  </si>
  <si>
    <t>01 05 02 01 14 0000 510</t>
  </si>
  <si>
    <t>Увеличение прочих остатков денежных средств бюджетов муниципальных округов</t>
  </si>
  <si>
    <t>01 05 02 01 00 0000 600</t>
  </si>
  <si>
    <t>Уменьшение прочих остатков денежных средств бюджетов муниципальных округов</t>
  </si>
  <si>
    <t>Приложение № 5</t>
  </si>
  <si>
    <t>Приложение № 7</t>
  </si>
  <si>
    <t>Приложение № 9</t>
  </si>
  <si>
    <t>01 05 02 01 14 0000 610</t>
  </si>
  <si>
    <t>Служба МТО</t>
  </si>
  <si>
    <t>0000071031</t>
  </si>
  <si>
    <t>Строительство дамбы на реке Газимур</t>
  </si>
  <si>
    <t>00000 78 970</t>
  </si>
  <si>
    <t>Дополниьельная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 Забайкальского края</t>
  </si>
  <si>
    <t>00000 71 231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</si>
  <si>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 Забайкальского края</t>
  </si>
  <si>
    <t>00000 71 219</t>
  </si>
  <si>
    <t>Администрация Александрово-Заводского муниципального округа</t>
  </si>
  <si>
    <t>Контрольно-счётный орган Александрово-Заводского муниципального округа</t>
  </si>
  <si>
    <t>Комитет по финансам администрации Александрово-Заводского муниципального округа</t>
  </si>
  <si>
    <t>Средства массовой информации</t>
  </si>
  <si>
    <t>Периодическая печать и издательства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</si>
  <si>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</si>
  <si>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</si>
  <si>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00000 01457</t>
  </si>
  <si>
    <t>Муниципальное автономное учреждение Редакция Газеты "Заря"</t>
  </si>
  <si>
    <t>Муниципальное атономное учреждение редакция Газеты "Заря"</t>
  </si>
  <si>
    <t>главный администратор источников финансирования дефицита бюджета</t>
  </si>
  <si>
    <t>Группы, подгруппы, статьи и вида источника финансирования дефицита бюджета</t>
  </si>
  <si>
    <t xml:space="preserve">Наименование  групп, подгрупп, статей, видов источников внутреннего финансирования дефицита бюджета </t>
  </si>
  <si>
    <t>Приложение № 3</t>
  </si>
  <si>
    <t xml:space="preserve"> Объём и распределение бюджетных ассигнований бюджета Александрово-Заводского муниципального округа</t>
  </si>
  <si>
    <t xml:space="preserve"> по разделам, подразделам,  целевым статьям (муниципальным программам и непрограммным направлениям деятельности), группам (группам и подгруппам)</t>
  </si>
  <si>
    <t xml:space="preserve">                                      (рублей)</t>
  </si>
  <si>
    <t xml:space="preserve">Наименование </t>
  </si>
  <si>
    <t>Код раздела</t>
  </si>
  <si>
    <t>Код подраздела</t>
  </si>
  <si>
    <t>Код целевой статьи</t>
  </si>
  <si>
    <t>Код вида расходов</t>
  </si>
  <si>
    <t xml:space="preserve">Наименование главного распорядителя средств бюджета, разделов, подразделов, целевых статей и видов расходов </t>
  </si>
  <si>
    <t>Код главного распорядителя средств бюджета</t>
  </si>
  <si>
    <t>Коды классификации расходов бюджета</t>
  </si>
  <si>
    <t xml:space="preserve">                 (рублей)</t>
  </si>
  <si>
    <t>Перечень муниципальных программ Александрово-Заводского муниципального округа,</t>
  </si>
  <si>
    <t>№№ п/п</t>
  </si>
  <si>
    <t>00000 00101</t>
  </si>
  <si>
    <t>00000 00109</t>
  </si>
  <si>
    <t>00000 00113</t>
  </si>
  <si>
    <t>00000 00114</t>
  </si>
  <si>
    <t>00000 00112</t>
  </si>
  <si>
    <t>00000 00117</t>
  </si>
  <si>
    <t>00000 00111</t>
  </si>
  <si>
    <t>00000 00105</t>
  </si>
  <si>
    <t>00000 00104</t>
  </si>
  <si>
    <t>00000 00107</t>
  </si>
  <si>
    <t>00000 00115</t>
  </si>
  <si>
    <t>Мероприятия, направленные на сокращение численности волков  на территории Александрово-Заводского муниципального округа</t>
  </si>
  <si>
    <t>00000 00102</t>
  </si>
  <si>
    <t>00000 00116</t>
  </si>
  <si>
    <t>всего</t>
  </si>
  <si>
    <t>Наименование муниципальной программы</t>
  </si>
  <si>
    <t>в том числе средства вышестоящих бюджетов</t>
  </si>
  <si>
    <t>Наименование программы, раздела, подраздела, целевой статьи и вида расходов</t>
  </si>
  <si>
    <t>Всего</t>
  </si>
  <si>
    <t>Приложение № 12</t>
  </si>
  <si>
    <t>главного распорядителя средств бюджета</t>
  </si>
  <si>
    <t xml:space="preserve"> раздел</t>
  </si>
  <si>
    <t xml:space="preserve"> подраздел</t>
  </si>
  <si>
    <t xml:space="preserve"> целевая статьи</t>
  </si>
  <si>
    <t xml:space="preserve"> вид расходов</t>
  </si>
  <si>
    <t xml:space="preserve">                                             (рублей)</t>
  </si>
  <si>
    <t xml:space="preserve">                                                               (рублей)</t>
  </si>
  <si>
    <t>Приложение № 15</t>
  </si>
  <si>
    <t>Объём и распределение бюджетных ассигнований на финансовое обеспечение муниципальных программ Александрово-Заводского муниципального округа,</t>
  </si>
  <si>
    <t>Объём и распределение бюджетных ассигнований  бюджета Александрово-Заводского муниципального округа,</t>
  </si>
  <si>
    <t>Код классификации расходов бюджетов</t>
  </si>
  <si>
    <t>Наименование публичного нормативного обязательства</t>
  </si>
  <si>
    <t xml:space="preserve">                                (рублей)</t>
  </si>
  <si>
    <t xml:space="preserve">Содержание ребенка в семье опекуна и приемной семье, а также вознаграждение, причитающееся приемному родителю </t>
  </si>
  <si>
    <t xml:space="preserve">Выплата ежемесячной доплаты к государственной пенсии за выслугу лет муниципальным служащим         </t>
  </si>
  <si>
    <t>Выплата ежемесячной доплаты к государственной пенсии лицам, имеющим особые заслуги перед муниципальным районом «Александрово- Заводский район"</t>
  </si>
  <si>
    <t>Оказание единовременной социальной помощи отдельным категориям граждан</t>
  </si>
  <si>
    <t>ВСЕГО</t>
  </si>
  <si>
    <t>902 1001 00000 06492 313 262</t>
  </si>
  <si>
    <t>902 1003 00000 06514 313 262</t>
  </si>
  <si>
    <t>614</t>
  </si>
  <si>
    <t>Приложение № 17</t>
  </si>
  <si>
    <t>№ п/п</t>
  </si>
  <si>
    <t>Виды долговых обязательств</t>
  </si>
  <si>
    <t>Объём привлечения средств в бюджет</t>
  </si>
  <si>
    <t>Объём погашения долговых обязательств</t>
  </si>
  <si>
    <t>Предельные сроки погашения долговых обязательств</t>
  </si>
  <si>
    <t>902 1004 00000 72400 313 262               902 1004 00000 72400 323 226</t>
  </si>
  <si>
    <t>902 1001 0000006491 312 264</t>
  </si>
  <si>
    <t>Программа муниципальных внутренних заимствований Александрово-Заводского муниципального округа на  2025  год</t>
  </si>
  <si>
    <t>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</si>
  <si>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00000 S4317</t>
  </si>
  <si>
    <t>00000 79 202</t>
  </si>
  <si>
    <t>00000 71 202</t>
  </si>
  <si>
    <t>Муниципальная программа "Охрана окружающей среды и улучшение экологической обстановки Александрово-Заводского муниципального округа на 2024-2029 годы"</t>
  </si>
  <si>
    <t>Муниципальная программа "Устойчивое развитие сельских территорий"</t>
  </si>
  <si>
    <t>Муниципальная программа "Организация летнего оздоровления"</t>
  </si>
  <si>
    <t>00000 00121</t>
  </si>
  <si>
    <t>00000 00 123</t>
  </si>
  <si>
    <t xml:space="preserve">Мероприятия по управлению муниципальным имуществом </t>
  </si>
  <si>
    <t>615</t>
  </si>
  <si>
    <t>625</t>
  </si>
  <si>
    <t>635</t>
  </si>
  <si>
    <t>816</t>
  </si>
  <si>
    <t>00000 00123</t>
  </si>
  <si>
    <t>Обеспечение деятельности советников директора по воспитательной работе</t>
  </si>
  <si>
    <t>000ЕВ 51790</t>
  </si>
  <si>
    <t>00000 50500</t>
  </si>
  <si>
    <t>Ежемесячное денежное вознаграждение советникам директора по воспитательной работе</t>
  </si>
  <si>
    <t xml:space="preserve">Профилактика безнадзорности и правонарушений среди несовершеннолетних в Александрово-Заводском муниципальном округе </t>
  </si>
  <si>
    <t>Программа "Противодействие коррупции в Александрово-Заводском муниципальном округе "</t>
  </si>
  <si>
    <t>Меры по противодействию терроризму и экстремизму на территории Александрово-Заводского муниципального округа</t>
  </si>
  <si>
    <t xml:space="preserve">Муниципальная долгосрочная целевая программа "Комплексные меры противодействия злаупотреблению наркотиками и их незаконному обороту </t>
  </si>
  <si>
    <t xml:space="preserve">Профилактика правонарушений в Александрово-Заводском муниципальном округе </t>
  </si>
  <si>
    <t>Мероприятия, направленные на безопасность дорожного движения   в Александрово-Заводском муниципальном округе</t>
  </si>
  <si>
    <t xml:space="preserve">Развитие сельского хозяйства и регулирование рынков сельскохозяйственной продукции, сырья и продовольствия </t>
  </si>
  <si>
    <t>Мероприятия по сбору, транспортировке и утилизации(захоронению) твёрдых бытовых отходов  в Александрово-Заводском муниципальном округе</t>
  </si>
  <si>
    <t>Мероприятия, направленные на развитие малого и среднего предпринимательства  Александрово-Заводского муниципального округа</t>
  </si>
  <si>
    <t>Муниципальная программа "Обращение с отходами производства и потребления на территории  Александрово-Заводского муниципального округа</t>
  </si>
  <si>
    <t>Мероприятия по модернизации объектов коммунальной инфраструктуры Александрово-Заводского муниципального округа</t>
  </si>
  <si>
    <t>Мероприятия, направленные на сокращение численности волков  на территории   Александрово-Заводского  муниципального округа</t>
  </si>
  <si>
    <t>Развитие системы образования в    Александрово-Заводском муниципальном округе</t>
  </si>
  <si>
    <t>Муниципальная программа "Культура   Александрово-Заводского муниципального округа</t>
  </si>
  <si>
    <t>Мероприятия по управлению муниципальным имуществом Александрово-Заводского муниципального округа</t>
  </si>
  <si>
    <t>Профилактика безнадзорности, правонарушений и преступлений среди несовершеннолетних Александрово-Заводского муниципального округа</t>
  </si>
  <si>
    <t>Программа "Противодействие коррупции в  Александрово-Заводском муниципальном округе"</t>
  </si>
  <si>
    <t>Мероприятия, направленные на безопасность дорожного движения  на территории Александрово-Заводского муниципального округа</t>
  </si>
  <si>
    <t>Мероприятия по сбору, транспортировке и утилизации(захоронению) твёрдых бытовых отходов в  Александрово-Заводском муниципальном округе</t>
  </si>
  <si>
    <t>Мероприятия, направленные на развитие малого и среднего предпринимательства в Александрово-Заводском муниципальном округе</t>
  </si>
  <si>
    <t>Мероприятия по энергосбережению и повышению энергетической эффективности на территории Александрово-Заводского муниципального округа</t>
  </si>
  <si>
    <t>Муниципальная программа "Обращение с отходами производства и потребления на территории Александрово-Заводского муниципального округа</t>
  </si>
  <si>
    <t xml:space="preserve">Краевая целевая программа "Модернизация объектов коммунальной инфраструктуры Забайкальского края </t>
  </si>
  <si>
    <t>Муниципальная программа "Культура  Александрово-Заводского муниципального округа"</t>
  </si>
  <si>
    <t>Муниципальная  программа по управлению муниципальным имуществом Александрово-Заводского муниципального округа</t>
  </si>
  <si>
    <t>Профилактика безнадзорности и правонарушений среди несовершеннолетних в Александрово-Заводском муниципальном округе</t>
  </si>
  <si>
    <t>Профилактика правонарушений среди в Александрово-Заводском муниципальном округе</t>
  </si>
  <si>
    <t>Муниципальная долгосрочная целевая программа "Комплексные меры противодействия злаупотреблению наркотиками и их незаконному обороту "</t>
  </si>
  <si>
    <t>Муниципальная целевая программа "О мерах по противодействию терроризму и экстремизму на территории Александрово-Заводского муниципального округа"</t>
  </si>
  <si>
    <t>Программа "Противодействие коррупции в  Александрово-Заводском муниципальном округе»</t>
  </si>
  <si>
    <t>Муниципальная  программа "Энергосбережение и повышение энергитической эффективности в Александрово-Заводском  муниципальном округе"</t>
  </si>
  <si>
    <t>Мероприятия, направленные на развитие малого и среднего предпринимательства Александрово-Заводского муниципального округа</t>
  </si>
  <si>
    <t>Муниципальная  программа "Модернизация объектов коммунальной инфраструктуры Александрово-Заводского муниципального округа"</t>
  </si>
  <si>
    <t>Муниципальная программа развитие системы образования в  Александрово-Заводском муниципальном округе</t>
  </si>
  <si>
    <t>Муниципальная долгосрочная программа "Обеспечение жильём молодых семей"</t>
  </si>
  <si>
    <t>612, 622</t>
  </si>
  <si>
    <t>611, 621</t>
  </si>
  <si>
    <t>811</t>
  </si>
  <si>
    <t>Мероприятия по энергосбережению и повышению энергетической эффективности на территории   Александрово-Заводского  муниципального округа</t>
  </si>
  <si>
    <t>111,119</t>
  </si>
  <si>
    <t xml:space="preserve">Обеспечение жильём молодых семей </t>
  </si>
  <si>
    <t xml:space="preserve">Обеспечение жильём молодых семей софинансирование местный бюджет </t>
  </si>
  <si>
    <t>111,119,112,242, 244</t>
  </si>
  <si>
    <t>121,122,129,242,244</t>
  </si>
  <si>
    <t>111,119,244</t>
  </si>
  <si>
    <t>00000 00 122</t>
  </si>
  <si>
    <t>624</t>
  </si>
  <si>
    <t xml:space="preserve"> "О  бюджете  Александрово-Заводского муниципального округа  на 2026  год и плановый период 2027 и 2028  годов"</t>
  </si>
  <si>
    <t>Александрово-Заводского муниципального округа, перечень статей и видов источников финансирования дефицита бюджета Александрово-Заводского муниципального округа  на   2026  год</t>
  </si>
  <si>
    <t xml:space="preserve"> видов расходов классификации расходов бюджетов на   2026 год</t>
  </si>
  <si>
    <t>Ведомственная структура расходов бюджета Александрово-Заводского муниципального округа на 2026 год</t>
  </si>
  <si>
    <t xml:space="preserve">в составе ведомственной структуры расходов бюджета Александрово-Заводского муниципального округа на  2026 год </t>
  </si>
  <si>
    <t xml:space="preserve">финансовое обеспечение которых предусмотрено расходной частью бюджета Александрово-Заводского муниципального округа на  2026  год </t>
  </si>
  <si>
    <t>направляемых на исполнение публичных нормативных обязательств на 2026  год</t>
  </si>
  <si>
    <t xml:space="preserve"> "О  бюджете  Александрово-Заводского муниципального округа  на 2026 год и плановый период 2027 и 2028 годов"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</si>
  <si>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</si>
  <si>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И4 54 240</t>
  </si>
  <si>
    <t>Мероприятия по улучшению жилищных условий граждан проживающих на сельских территориях</t>
  </si>
  <si>
    <t>00000 L5765</t>
  </si>
  <si>
    <t>00000 71 217</t>
  </si>
  <si>
    <t>Питание детей из многодетных семей</t>
  </si>
  <si>
    <t>Бесплатное питание инвалидов(детей-инвалидов) не имеющих статуса ОВЗ</t>
  </si>
  <si>
    <t>Питание детей из малоимущих семей</t>
  </si>
  <si>
    <t>00000 71 21Б</t>
  </si>
  <si>
    <t>00000 71 23Б</t>
  </si>
  <si>
    <t>Субсидия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</si>
  <si>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00000 SД017</t>
  </si>
  <si>
    <t>00000 SД016</t>
  </si>
  <si>
    <t>Содержание автомобильных дорог общего пользования местного значения и искусственных сооружений на них</t>
  </si>
  <si>
    <t>Профилактика правонарушений в Александрово-Заводском муниципальном округе</t>
  </si>
  <si>
    <t xml:space="preserve">к  решению  Совета Александрово-Заводского муниципального округа </t>
  </si>
  <si>
    <t>от     «     »    2025  года  №</t>
  </si>
  <si>
    <t xml:space="preserve">к  решению  Совета  Александрово-Заводского муниципального округа  "О  бюджете  Александрово-Заводского муниципального округа  на 2026  год и плановый период 2027 и 2028  годов"  от       «    »     2025  года  № </t>
  </si>
  <si>
    <t>МУ ДОД "ДЮСШ"(тренер)</t>
  </si>
  <si>
    <t xml:space="preserve">к  решению  Совета  Александрово-Заводского муниципального округа  "О  бюджете  Александрово-Заводского муниципального округа  на 2026  год и плановый период 2027 и 2028  годов"  от     «       »             2025  года  № </t>
  </si>
  <si>
    <t xml:space="preserve">к   решению  Совета Александрово-Заводского муниципального округа </t>
  </si>
  <si>
    <t xml:space="preserve">  от     «     »         2025  года  № </t>
  </si>
  <si>
    <t xml:space="preserve">  от     «       »           2025  года  №</t>
  </si>
  <si>
    <t xml:space="preserve">  от     «      »        2025  года  № </t>
  </si>
  <si>
    <t>от     «       »                2025  года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</si>
</sst>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2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1"/>
      <color rgb="FF040C2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164" fontId="5" fillId="0" borderId="0" applyFont="0" applyFill="0" applyBorder="0" applyAlignment="0" applyProtection="0"/>
    <xf numFmtId="0" fontId="7" fillId="0" borderId="0"/>
    <xf numFmtId="0" fontId="15" fillId="0" borderId="0"/>
    <xf numFmtId="0" fontId="16" fillId="0" borderId="0"/>
  </cellStyleXfs>
  <cellXfs count="278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" fontId="3" fillId="0" borderId="4" xfId="0" applyNumberFormat="1" applyFont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4" fontId="3" fillId="2" borderId="10" xfId="0" applyNumberFormat="1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3" fontId="3" fillId="2" borderId="10" xfId="0" applyNumberFormat="1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4" fontId="2" fillId="2" borderId="10" xfId="0" applyNumberFormat="1" applyFont="1" applyFill="1" applyBorder="1" applyAlignment="1">
      <alignment horizontal="center" vertical="top" wrapText="1"/>
    </xf>
    <xf numFmtId="4" fontId="2" fillId="2" borderId="6" xfId="0" applyNumberFormat="1" applyFont="1" applyFill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8" fillId="0" borderId="0" xfId="2" applyFont="1" applyFill="1" applyBorder="1" applyAlignment="1">
      <alignment horizontal="center" vertical="justify" wrapText="1"/>
    </xf>
    <xf numFmtId="0" fontId="8" fillId="0" borderId="0" xfId="2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justify" wrapText="1"/>
    </xf>
    <xf numFmtId="0" fontId="9" fillId="0" borderId="10" xfId="2" applyFont="1" applyFill="1" applyBorder="1" applyAlignment="1">
      <alignment horizontal="center" vertical="center" wrapText="1"/>
    </xf>
    <xf numFmtId="0" fontId="8" fillId="3" borderId="10" xfId="2" applyFont="1" applyFill="1" applyBorder="1" applyAlignment="1">
      <alignment horizontal="left" vertical="center" wrapText="1"/>
    </xf>
    <xf numFmtId="49" fontId="8" fillId="3" borderId="10" xfId="2" applyNumberFormat="1" applyFont="1" applyFill="1" applyBorder="1" applyAlignment="1">
      <alignment horizontal="center" vertical="center" wrapText="1"/>
    </xf>
    <xf numFmtId="3" fontId="8" fillId="3" borderId="10" xfId="2" applyNumberFormat="1" applyFont="1" applyFill="1" applyBorder="1" applyAlignment="1">
      <alignment horizontal="right" vertical="center" wrapText="1"/>
    </xf>
    <xf numFmtId="0" fontId="9" fillId="0" borderId="10" xfId="2" applyFont="1" applyFill="1" applyBorder="1" applyAlignment="1">
      <alignment horizontal="left" vertical="center" wrapText="1"/>
    </xf>
    <xf numFmtId="49" fontId="9" fillId="0" borderId="10" xfId="2" applyNumberFormat="1" applyFont="1" applyFill="1" applyBorder="1" applyAlignment="1">
      <alignment horizontal="center" vertical="center" wrapText="1"/>
    </xf>
    <xf numFmtId="3" fontId="9" fillId="0" borderId="10" xfId="2" applyNumberFormat="1" applyFont="1" applyFill="1" applyBorder="1" applyAlignment="1">
      <alignment horizontal="right" vertical="center" wrapText="1"/>
    </xf>
    <xf numFmtId="3" fontId="9" fillId="2" borderId="10" xfId="2" applyNumberFormat="1" applyFont="1" applyFill="1" applyBorder="1" applyAlignment="1">
      <alignment horizontal="right" vertical="center" wrapText="1"/>
    </xf>
    <xf numFmtId="0" fontId="9" fillId="0" borderId="10" xfId="2" applyFont="1" applyFill="1" applyBorder="1" applyAlignment="1">
      <alignment vertical="center" wrapText="1"/>
    </xf>
    <xf numFmtId="165" fontId="9" fillId="0" borderId="10" xfId="2" applyNumberFormat="1" applyFont="1" applyFill="1" applyBorder="1" applyAlignment="1">
      <alignment horizontal="right" vertical="center" wrapText="1"/>
    </xf>
    <xf numFmtId="165" fontId="9" fillId="0" borderId="10" xfId="0" applyNumberFormat="1" applyFont="1" applyFill="1" applyBorder="1" applyAlignment="1">
      <alignment horizontal="right" vertical="center"/>
    </xf>
    <xf numFmtId="0" fontId="10" fillId="0" borderId="23" xfId="0" applyFont="1" applyBorder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10" xfId="0" applyFont="1" applyBorder="1" applyAlignment="1">
      <alignment wrapText="1"/>
    </xf>
    <xf numFmtId="0" fontId="10" fillId="0" borderId="6" xfId="0" applyFont="1" applyBorder="1" applyAlignment="1">
      <alignment vertical="top" wrapText="1"/>
    </xf>
    <xf numFmtId="0" fontId="8" fillId="3" borderId="10" xfId="0" applyFont="1" applyFill="1" applyBorder="1" applyAlignment="1">
      <alignment vertical="center" wrapText="1"/>
    </xf>
    <xf numFmtId="49" fontId="8" fillId="3" borderId="10" xfId="0" applyNumberFormat="1" applyFont="1" applyFill="1" applyBorder="1" applyAlignment="1">
      <alignment horizontal="center" vertical="center" wrapText="1"/>
    </xf>
    <xf numFmtId="49" fontId="9" fillId="3" borderId="10" xfId="0" applyNumberFormat="1" applyFont="1" applyFill="1" applyBorder="1" applyAlignment="1">
      <alignment horizontal="center" vertical="center" wrapText="1"/>
    </xf>
    <xf numFmtId="165" fontId="8" fillId="3" borderId="10" xfId="2" applyNumberFormat="1" applyFont="1" applyFill="1" applyBorder="1" applyAlignment="1">
      <alignment horizontal="right" vertical="center" wrapText="1"/>
    </xf>
    <xf numFmtId="0" fontId="9" fillId="0" borderId="10" xfId="0" applyFont="1" applyFill="1" applyBorder="1" applyAlignment="1">
      <alignment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0" fontId="9" fillId="0" borderId="10" xfId="1" applyNumberFormat="1" applyFont="1" applyFill="1" applyBorder="1" applyAlignment="1">
      <alignment vertical="center" wrapText="1"/>
    </xf>
    <xf numFmtId="165" fontId="9" fillId="2" borderId="10" xfId="0" applyNumberFormat="1" applyFont="1" applyFill="1" applyBorder="1" applyAlignment="1">
      <alignment horizontal="right" vertical="center"/>
    </xf>
    <xf numFmtId="0" fontId="8" fillId="0" borderId="0" xfId="2" applyFont="1" applyFill="1" applyBorder="1" applyAlignment="1">
      <alignment horizontal="left" vertical="center" wrapText="1"/>
    </xf>
    <xf numFmtId="49" fontId="8" fillId="0" borderId="10" xfId="2" applyNumberFormat="1" applyFont="1" applyFill="1" applyBorder="1" applyAlignment="1">
      <alignment horizontal="center" vertical="center" wrapText="1"/>
    </xf>
    <xf numFmtId="3" fontId="8" fillId="0" borderId="10" xfId="2" applyNumberFormat="1" applyFont="1" applyFill="1" applyBorder="1" applyAlignment="1">
      <alignment horizontal="right" vertical="center" wrapText="1"/>
    </xf>
    <xf numFmtId="0" fontId="10" fillId="0" borderId="10" xfId="0" applyFont="1" applyBorder="1" applyAlignment="1">
      <alignment vertical="top" wrapText="1"/>
    </xf>
    <xf numFmtId="0" fontId="10" fillId="0" borderId="16" xfId="0" applyFont="1" applyBorder="1" applyAlignment="1">
      <alignment wrapText="1"/>
    </xf>
    <xf numFmtId="0" fontId="10" fillId="0" borderId="13" xfId="0" applyFont="1" applyBorder="1" applyAlignment="1">
      <alignment wrapText="1"/>
    </xf>
    <xf numFmtId="4" fontId="8" fillId="3" borderId="10" xfId="2" applyNumberFormat="1" applyFont="1" applyFill="1" applyBorder="1" applyAlignment="1">
      <alignment horizontal="right" vertical="center" wrapText="1"/>
    </xf>
    <xf numFmtId="4" fontId="9" fillId="0" borderId="10" xfId="2" applyNumberFormat="1" applyFont="1" applyFill="1" applyBorder="1" applyAlignment="1">
      <alignment horizontal="right" vertical="center" wrapText="1"/>
    </xf>
    <xf numFmtId="4" fontId="9" fillId="2" borderId="10" xfId="2" applyNumberFormat="1" applyFont="1" applyFill="1" applyBorder="1" applyAlignment="1">
      <alignment horizontal="right" vertical="center" wrapText="1"/>
    </xf>
    <xf numFmtId="0" fontId="9" fillId="0" borderId="10" xfId="0" applyFont="1" applyFill="1" applyBorder="1" applyAlignment="1">
      <alignment horizontal="left" vertical="center" wrapText="1"/>
    </xf>
    <xf numFmtId="2" fontId="9" fillId="0" borderId="10" xfId="2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/>
    </xf>
    <xf numFmtId="49" fontId="9" fillId="2" borderId="10" xfId="2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3" fontId="9" fillId="0" borderId="10" xfId="0" applyNumberFormat="1" applyFont="1" applyFill="1" applyBorder="1" applyAlignment="1">
      <alignment horizontal="right" vertical="center"/>
    </xf>
    <xf numFmtId="3" fontId="9" fillId="2" borderId="10" xfId="0" applyNumberFormat="1" applyFont="1" applyFill="1" applyBorder="1" applyAlignment="1">
      <alignment horizontal="right" vertical="center"/>
    </xf>
    <xf numFmtId="0" fontId="11" fillId="0" borderId="10" xfId="0" applyFont="1" applyBorder="1" applyAlignment="1">
      <alignment horizontal="left" vertical="center" wrapText="1"/>
    </xf>
    <xf numFmtId="49" fontId="9" fillId="3" borderId="10" xfId="2" applyNumberFormat="1" applyFont="1" applyFill="1" applyBorder="1" applyAlignment="1">
      <alignment horizontal="center" vertical="center" wrapText="1"/>
    </xf>
    <xf numFmtId="0" fontId="8" fillId="3" borderId="10" xfId="2" applyFont="1" applyFill="1" applyBorder="1" applyAlignment="1">
      <alignment vertical="center" wrapText="1"/>
    </xf>
    <xf numFmtId="0" fontId="9" fillId="4" borderId="10" xfId="0" applyFont="1" applyFill="1" applyBorder="1" applyAlignment="1">
      <alignment horizontal="left" vertical="center" wrapText="1"/>
    </xf>
    <xf numFmtId="49" fontId="9" fillId="4" borderId="10" xfId="2" applyNumberFormat="1" applyFont="1" applyFill="1" applyBorder="1" applyAlignment="1">
      <alignment horizontal="center" vertical="center" wrapText="1"/>
    </xf>
    <xf numFmtId="3" fontId="9" fillId="4" borderId="10" xfId="2" applyNumberFormat="1" applyFont="1" applyFill="1" applyBorder="1" applyAlignment="1">
      <alignment horizontal="right" vertical="center" wrapText="1"/>
    </xf>
    <xf numFmtId="0" fontId="8" fillId="0" borderId="10" xfId="2" applyFont="1" applyFill="1" applyBorder="1" applyAlignment="1">
      <alignment horizontal="left" vertical="center" wrapText="1"/>
    </xf>
    <xf numFmtId="0" fontId="8" fillId="0" borderId="10" xfId="2" applyFont="1" applyFill="1" applyBorder="1" applyAlignment="1">
      <alignment vertical="center" wrapText="1"/>
    </xf>
    <xf numFmtId="0" fontId="9" fillId="4" borderId="10" xfId="2" applyFont="1" applyFill="1" applyBorder="1" applyAlignment="1">
      <alignment horizontal="left" vertical="center" wrapText="1"/>
    </xf>
    <xf numFmtId="0" fontId="9" fillId="4" borderId="10" xfId="2" applyFont="1" applyFill="1" applyBorder="1" applyAlignment="1">
      <alignment vertical="center" wrapText="1"/>
    </xf>
    <xf numFmtId="49" fontId="9" fillId="5" borderId="10" xfId="2" applyNumberFormat="1" applyFont="1" applyFill="1" applyBorder="1" applyAlignment="1">
      <alignment horizontal="center" vertical="center" wrapText="1"/>
    </xf>
    <xf numFmtId="3" fontId="9" fillId="4" borderId="10" xfId="0" applyNumberFormat="1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 wrapText="1"/>
    </xf>
    <xf numFmtId="165" fontId="9" fillId="4" borderId="10" xfId="0" applyNumberFormat="1" applyFont="1" applyFill="1" applyBorder="1" applyAlignment="1">
      <alignment horizontal="right" vertical="center"/>
    </xf>
    <xf numFmtId="0" fontId="8" fillId="0" borderId="10" xfId="0" applyFont="1" applyFill="1" applyBorder="1" applyAlignment="1">
      <alignment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165" fontId="8" fillId="0" borderId="10" xfId="2" applyNumberFormat="1" applyFont="1" applyFill="1" applyBorder="1" applyAlignment="1">
      <alignment horizontal="right" vertical="center" wrapText="1"/>
    </xf>
    <xf numFmtId="0" fontId="9" fillId="4" borderId="10" xfId="1" applyNumberFormat="1" applyFont="1" applyFill="1" applyBorder="1" applyAlignment="1">
      <alignment vertical="center" wrapText="1"/>
    </xf>
    <xf numFmtId="49" fontId="8" fillId="4" borderId="10" xfId="2" applyNumberFormat="1" applyFont="1" applyFill="1" applyBorder="1" applyAlignment="1">
      <alignment horizontal="center" vertical="center" wrapText="1"/>
    </xf>
    <xf numFmtId="4" fontId="9" fillId="4" borderId="10" xfId="2" applyNumberFormat="1" applyFont="1" applyFill="1" applyBorder="1" applyAlignment="1">
      <alignment horizontal="right" vertical="center" wrapText="1"/>
    </xf>
    <xf numFmtId="4" fontId="8" fillId="0" borderId="10" xfId="2" applyNumberFormat="1" applyFont="1" applyFill="1" applyBorder="1" applyAlignment="1">
      <alignment horizontal="right" vertical="center" wrapText="1"/>
    </xf>
    <xf numFmtId="0" fontId="13" fillId="0" borderId="10" xfId="0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left" vertical="center" wrapText="1"/>
    </xf>
    <xf numFmtId="0" fontId="9" fillId="3" borderId="10" xfId="2" applyFont="1" applyFill="1" applyBorder="1" applyAlignment="1">
      <alignment vertical="center" wrapText="1"/>
    </xf>
    <xf numFmtId="0" fontId="8" fillId="5" borderId="10" xfId="2" applyFont="1" applyFill="1" applyBorder="1" applyAlignment="1">
      <alignment horizontal="left" vertical="center" wrapText="1"/>
    </xf>
    <xf numFmtId="0" fontId="8" fillId="4" borderId="10" xfId="2" applyFont="1" applyFill="1" applyBorder="1" applyAlignment="1">
      <alignment vertical="center" wrapText="1"/>
    </xf>
    <xf numFmtId="3" fontId="8" fillId="4" borderId="10" xfId="2" applyNumberFormat="1" applyFont="1" applyFill="1" applyBorder="1" applyAlignment="1">
      <alignment horizontal="right" vertical="center" wrapText="1"/>
    </xf>
    <xf numFmtId="0" fontId="9" fillId="2" borderId="10" xfId="2" applyFont="1" applyFill="1" applyBorder="1" applyAlignment="1">
      <alignment horizontal="left" vertical="center" wrapText="1"/>
    </xf>
    <xf numFmtId="0" fontId="10" fillId="0" borderId="0" xfId="0" applyFont="1" applyBorder="1" applyAlignment="1">
      <alignment vertical="top" wrapText="1"/>
    </xf>
    <xf numFmtId="0" fontId="9" fillId="2" borderId="10" xfId="2" applyFont="1" applyFill="1" applyBorder="1" applyAlignment="1">
      <alignment vertical="center" wrapText="1"/>
    </xf>
    <xf numFmtId="0" fontId="10" fillId="0" borderId="4" xfId="0" applyFont="1" applyBorder="1" applyAlignment="1">
      <alignment vertical="top" wrapText="1"/>
    </xf>
    <xf numFmtId="0" fontId="8" fillId="6" borderId="10" xfId="2" applyFont="1" applyFill="1" applyBorder="1" applyAlignment="1">
      <alignment vertical="center" wrapText="1"/>
    </xf>
    <xf numFmtId="49" fontId="8" fillId="6" borderId="10" xfId="2" applyNumberFormat="1" applyFont="1" applyFill="1" applyBorder="1" applyAlignment="1">
      <alignment horizontal="center" vertical="center" wrapText="1"/>
    </xf>
    <xf numFmtId="49" fontId="9" fillId="6" borderId="10" xfId="2" applyNumberFormat="1" applyFont="1" applyFill="1" applyBorder="1" applyAlignment="1">
      <alignment horizontal="center" vertical="center" wrapText="1"/>
    </xf>
    <xf numFmtId="3" fontId="8" fillId="6" borderId="10" xfId="2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wrapText="1"/>
    </xf>
    <xf numFmtId="0" fontId="17" fillId="0" borderId="10" xfId="0" applyFont="1" applyBorder="1" applyAlignment="1">
      <alignment wrapText="1"/>
    </xf>
    <xf numFmtId="0" fontId="12" fillId="6" borderId="10" xfId="2" applyFont="1" applyFill="1" applyBorder="1" applyAlignment="1">
      <alignment horizontal="center" vertical="justify" wrapText="1"/>
    </xf>
    <xf numFmtId="0" fontId="12" fillId="6" borderId="10" xfId="2" applyFont="1" applyFill="1" applyBorder="1" applyAlignment="1">
      <alignment vertical="justify" wrapText="1"/>
    </xf>
    <xf numFmtId="0" fontId="12" fillId="6" borderId="10" xfId="2" applyFont="1" applyFill="1" applyBorder="1" applyAlignment="1">
      <alignment horizontal="center" vertical="center" wrapText="1"/>
    </xf>
    <xf numFmtId="4" fontId="12" fillId="6" borderId="10" xfId="2" applyNumberFormat="1" applyFont="1" applyFill="1" applyBorder="1" applyAlignment="1">
      <alignment horizontal="center" vertical="center" wrapText="1"/>
    </xf>
    <xf numFmtId="0" fontId="18" fillId="6" borderId="10" xfId="0" applyFont="1" applyFill="1" applyBorder="1" applyAlignment="1">
      <alignment wrapText="1"/>
    </xf>
    <xf numFmtId="4" fontId="8" fillId="6" borderId="10" xfId="2" applyNumberFormat="1" applyFont="1" applyFill="1" applyBorder="1" applyAlignment="1">
      <alignment horizontal="right" vertical="center" wrapText="1"/>
    </xf>
    <xf numFmtId="0" fontId="12" fillId="6" borderId="10" xfId="2" applyFont="1" applyFill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10" xfId="0" applyFont="1" applyFill="1" applyBorder="1" applyAlignment="1">
      <alignment wrapText="1"/>
    </xf>
    <xf numFmtId="0" fontId="0" fillId="0" borderId="0" xfId="0" applyBorder="1"/>
    <xf numFmtId="0" fontId="14" fillId="0" borderId="0" xfId="0" applyFont="1" applyAlignment="1">
      <alignment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9" fillId="0" borderId="10" xfId="2" applyFont="1" applyFill="1" applyBorder="1" applyAlignment="1">
      <alignment horizontal="center" vertical="center" wrapText="1"/>
    </xf>
    <xf numFmtId="0" fontId="9" fillId="0" borderId="22" xfId="2" applyFont="1" applyFill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10" xfId="0" applyFill="1" applyBorder="1" applyAlignment="1">
      <alignment horizontal="center"/>
    </xf>
    <xf numFmtId="4" fontId="0" fillId="0" borderId="10" xfId="0" applyNumberFormat="1" applyFill="1" applyBorder="1" applyAlignment="1">
      <alignment horizontal="center" vertical="center"/>
    </xf>
    <xf numFmtId="0" fontId="20" fillId="0" borderId="13" xfId="0" applyFont="1" applyBorder="1" applyAlignment="1">
      <alignment horizontal="left" vertical="center" wrapText="1"/>
    </xf>
    <xf numFmtId="0" fontId="20" fillId="0" borderId="6" xfId="0" applyFont="1" applyBorder="1" applyAlignment="1">
      <alignment vertical="top" wrapText="1"/>
    </xf>
    <xf numFmtId="0" fontId="20" fillId="0" borderId="0" xfId="0" applyFont="1" applyFill="1" applyAlignment="1">
      <alignment wrapText="1"/>
    </xf>
    <xf numFmtId="0" fontId="20" fillId="0" borderId="10" xfId="0" applyFont="1" applyBorder="1" applyAlignment="1">
      <alignment vertical="top" wrapText="1"/>
    </xf>
    <xf numFmtId="4" fontId="0" fillId="0" borderId="13" xfId="0" applyNumberFormat="1" applyFill="1" applyBorder="1" applyAlignment="1">
      <alignment horizontal="center" vertical="center"/>
    </xf>
    <xf numFmtId="0" fontId="20" fillId="0" borderId="19" xfId="0" applyFont="1" applyFill="1" applyBorder="1" applyAlignment="1">
      <alignment horizontal="left" vertical="center" wrapText="1"/>
    </xf>
    <xf numFmtId="0" fontId="20" fillId="0" borderId="16" xfId="0" applyFont="1" applyBorder="1" applyAlignment="1">
      <alignment wrapText="1"/>
    </xf>
    <xf numFmtId="0" fontId="20" fillId="0" borderId="13" xfId="0" applyFont="1" applyFill="1" applyBorder="1" applyAlignment="1">
      <alignment horizontal="left" vertical="center" wrapText="1"/>
    </xf>
    <xf numFmtId="4" fontId="21" fillId="0" borderId="10" xfId="0" applyNumberFormat="1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left" vertical="center" wrapText="1"/>
    </xf>
    <xf numFmtId="0" fontId="0" fillId="0" borderId="10" xfId="0" applyFill="1" applyBorder="1" applyAlignment="1">
      <alignment horizontal="center" wrapText="1"/>
    </xf>
    <xf numFmtId="0" fontId="9" fillId="0" borderId="13" xfId="2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0" fillId="2" borderId="12" xfId="0" applyFill="1" applyBorder="1" applyAlignment="1">
      <alignment wrapText="1"/>
    </xf>
    <xf numFmtId="0" fontId="0" fillId="0" borderId="10" xfId="0" applyBorder="1"/>
    <xf numFmtId="0" fontId="4" fillId="0" borderId="10" xfId="0" applyFont="1" applyBorder="1"/>
    <xf numFmtId="0" fontId="1" fillId="0" borderId="15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4" fontId="0" fillId="2" borderId="10" xfId="0" applyNumberFormat="1" applyFill="1" applyBorder="1" applyAlignment="1">
      <alignment wrapText="1"/>
    </xf>
    <xf numFmtId="0" fontId="23" fillId="0" borderId="10" xfId="0" applyFont="1" applyBorder="1"/>
    <xf numFmtId="0" fontId="21" fillId="0" borderId="10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 wrapText="1"/>
    </xf>
    <xf numFmtId="49" fontId="20" fillId="0" borderId="10" xfId="2" applyNumberFormat="1" applyFont="1" applyFill="1" applyBorder="1" applyAlignment="1">
      <alignment horizontal="center" vertical="center" wrapText="1"/>
    </xf>
    <xf numFmtId="49" fontId="9" fillId="0" borderId="10" xfId="2" applyNumberFormat="1" applyFont="1" applyFill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 wrapText="1"/>
    </xf>
    <xf numFmtId="49" fontId="20" fillId="0" borderId="10" xfId="2" applyNumberFormat="1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/>
    </xf>
    <xf numFmtId="0" fontId="9" fillId="0" borderId="13" xfId="0" applyFont="1" applyBorder="1" applyAlignment="1">
      <alignment horizontal="left" vertical="center" wrapText="1"/>
    </xf>
    <xf numFmtId="0" fontId="9" fillId="0" borderId="10" xfId="0" applyFont="1" applyFill="1" applyBorder="1" applyAlignment="1">
      <alignment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Fill="1" applyAlignment="1">
      <alignment wrapText="1"/>
    </xf>
    <xf numFmtId="0" fontId="9" fillId="0" borderId="10" xfId="0" applyFont="1" applyBorder="1" applyAlignment="1">
      <alignment vertical="top" wrapText="1"/>
    </xf>
    <xf numFmtId="0" fontId="9" fillId="0" borderId="19" xfId="0" applyFont="1" applyFill="1" applyBorder="1" applyAlignment="1">
      <alignment horizontal="left" vertical="center" wrapText="1"/>
    </xf>
    <xf numFmtId="0" fontId="9" fillId="0" borderId="16" xfId="0" applyFont="1" applyBorder="1" applyAlignment="1">
      <alignment wrapText="1"/>
    </xf>
    <xf numFmtId="0" fontId="9" fillId="0" borderId="13" xfId="0" applyFont="1" applyFill="1" applyBorder="1" applyAlignment="1">
      <alignment horizontal="left" vertical="center" wrapText="1"/>
    </xf>
    <xf numFmtId="0" fontId="24" fillId="0" borderId="10" xfId="0" applyFont="1" applyFill="1" applyBorder="1" applyAlignment="1">
      <alignment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7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center" vertical="top" wrapText="1"/>
    </xf>
    <xf numFmtId="4" fontId="3" fillId="0" borderId="9" xfId="0" applyNumberFormat="1" applyFont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6" fillId="0" borderId="0" xfId="0" applyFont="1" applyFill="1" applyAlignment="1">
      <alignment horizontal="center" vertical="justify"/>
    </xf>
    <xf numFmtId="0" fontId="9" fillId="0" borderId="20" xfId="2" applyFont="1" applyFill="1" applyBorder="1" applyAlignment="1">
      <alignment horizontal="center" vertical="center"/>
    </xf>
    <xf numFmtId="0" fontId="9" fillId="0" borderId="21" xfId="2" applyFont="1" applyFill="1" applyBorder="1" applyAlignment="1">
      <alignment horizontal="center" vertical="center"/>
    </xf>
    <xf numFmtId="0" fontId="9" fillId="0" borderId="22" xfId="2" applyFont="1" applyFill="1" applyBorder="1" applyAlignment="1">
      <alignment horizontal="center" vertical="center"/>
    </xf>
    <xf numFmtId="0" fontId="9" fillId="0" borderId="10" xfId="2" applyFont="1" applyFill="1" applyBorder="1" applyAlignment="1">
      <alignment horizontal="center" vertical="center" wrapText="1"/>
    </xf>
    <xf numFmtId="0" fontId="9" fillId="0" borderId="20" xfId="2" applyFont="1" applyFill="1" applyBorder="1" applyAlignment="1">
      <alignment horizontal="center" vertical="center" wrapText="1"/>
    </xf>
    <xf numFmtId="0" fontId="9" fillId="0" borderId="21" xfId="2" applyFont="1" applyFill="1" applyBorder="1" applyAlignment="1">
      <alignment horizontal="center" vertical="center" wrapText="1"/>
    </xf>
    <xf numFmtId="0" fontId="9" fillId="0" borderId="22" xfId="2" applyFont="1" applyFill="1" applyBorder="1" applyAlignment="1">
      <alignment horizontal="center" vertical="center" wrapText="1"/>
    </xf>
    <xf numFmtId="2" fontId="9" fillId="0" borderId="11" xfId="2" applyNumberFormat="1" applyFont="1" applyFill="1" applyBorder="1" applyAlignment="1">
      <alignment horizontal="center" vertical="center" wrapText="1"/>
    </xf>
    <xf numFmtId="2" fontId="9" fillId="0" borderId="12" xfId="2" applyNumberFormat="1" applyFont="1" applyFill="1" applyBorder="1" applyAlignment="1">
      <alignment horizontal="center" vertical="center" wrapText="1"/>
    </xf>
    <xf numFmtId="2" fontId="9" fillId="0" borderId="13" xfId="2" applyNumberFormat="1" applyFont="1" applyFill="1" applyBorder="1" applyAlignment="1">
      <alignment horizontal="center" vertical="center" wrapText="1"/>
    </xf>
    <xf numFmtId="0" fontId="22" fillId="0" borderId="20" xfId="0" applyFont="1" applyFill="1" applyBorder="1" applyAlignment="1">
      <alignment horizontal="center" vertical="center" wrapText="1"/>
    </xf>
    <xf numFmtId="0" fontId="22" fillId="0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1" fillId="0" borderId="11" xfId="0" applyFont="1" applyFill="1" applyBorder="1" applyAlignment="1">
      <alignment horizontal="left" vertical="center" wrapText="1"/>
    </xf>
    <xf numFmtId="0" fontId="21" fillId="0" borderId="12" xfId="0" applyFont="1" applyFill="1" applyBorder="1" applyAlignment="1">
      <alignment horizontal="left" vertical="center" wrapText="1"/>
    </xf>
    <xf numFmtId="0" fontId="21" fillId="0" borderId="13" xfId="0" applyFont="1" applyFill="1" applyBorder="1" applyAlignment="1">
      <alignment horizontal="lef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49" fontId="0" fillId="0" borderId="11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0" borderId="13" xfId="0" applyNumberForma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4" fontId="0" fillId="0" borderId="11" xfId="0" applyNumberFormat="1" applyBorder="1" applyAlignment="1">
      <alignment wrapText="1"/>
    </xf>
    <xf numFmtId="4" fontId="0" fillId="0" borderId="13" xfId="0" applyNumberFormat="1" applyBorder="1" applyAlignment="1">
      <alignment wrapText="1"/>
    </xf>
    <xf numFmtId="4" fontId="1" fillId="0" borderId="11" xfId="0" applyNumberFormat="1" applyFont="1" applyBorder="1" applyAlignment="1">
      <alignment wrapText="1"/>
    </xf>
    <xf numFmtId="4" fontId="1" fillId="0" borderId="13" xfId="0" applyNumberFormat="1" applyFont="1" applyBorder="1" applyAlignment="1">
      <alignment wrapText="1"/>
    </xf>
    <xf numFmtId="0" fontId="1" fillId="0" borderId="20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9" xfId="0" applyBorder="1" applyAlignment="1">
      <alignment wrapText="1"/>
    </xf>
    <xf numFmtId="4" fontId="0" fillId="2" borderId="11" xfId="0" applyNumberFormat="1" applyFill="1" applyBorder="1" applyAlignment="1">
      <alignment wrapText="1"/>
    </xf>
    <xf numFmtId="4" fontId="0" fillId="2" borderId="13" xfId="0" applyNumberFormat="1" applyFill="1" applyBorder="1" applyAlignment="1">
      <alignment wrapText="1"/>
    </xf>
    <xf numFmtId="0" fontId="1" fillId="0" borderId="15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0" fillId="2" borderId="13" xfId="0" applyFill="1" applyBorder="1" applyAlignment="1">
      <alignment wrapText="1"/>
    </xf>
    <xf numFmtId="14" fontId="0" fillId="2" borderId="11" xfId="0" applyNumberFormat="1" applyFill="1" applyBorder="1" applyAlignment="1">
      <alignment wrapText="1"/>
    </xf>
    <xf numFmtId="14" fontId="0" fillId="2" borderId="13" xfId="0" applyNumberFormat="1" applyFill="1" applyBorder="1" applyAlignment="1">
      <alignment wrapText="1"/>
    </xf>
  </cellXfs>
  <cellStyles count="5">
    <cellStyle name="Normal_own-reg-rev" xfId="4"/>
    <cellStyle name="Обычный" xfId="0" builtinId="0"/>
    <cellStyle name="Обычный 2" xfId="3"/>
    <cellStyle name="Обычный_Приложения 8, 9, 10 (1)" xfId="2"/>
    <cellStyle name="Финансовый" xfId="1" builtinId="3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89;&#1087;.1%20&#1082;&#1074;/&#1055;&#1088;&#1080;&#1083;&#1086;&#1078;&#1077;&#1085;&#1080;&#1103;%209-10%202016%20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ункциональная"/>
      <sheetName val="Ведомственная"/>
    </sheetNames>
    <sheetDataSet>
      <sheetData sheetId="0">
        <row r="23">
          <cell r="F23">
            <v>122500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zoomScaleNormal="100" workbookViewId="0">
      <selection activeCell="C10" sqref="C10:C14"/>
    </sheetView>
  </sheetViews>
  <sheetFormatPr defaultRowHeight="15" x14ac:dyDescent="0.25"/>
  <cols>
    <col min="1" max="1" width="17.28515625" customWidth="1"/>
    <col min="2" max="2" width="28.28515625" customWidth="1"/>
    <col min="3" max="3" width="87.5703125" customWidth="1"/>
    <col min="4" max="4" width="22.7109375" customWidth="1"/>
  </cols>
  <sheetData>
    <row r="1" spans="1:11" ht="15.75" x14ac:dyDescent="0.25">
      <c r="C1" s="25" t="s">
        <v>378</v>
      </c>
      <c r="D1" s="25"/>
    </row>
    <row r="2" spans="1:11" ht="14.25" customHeight="1" x14ac:dyDescent="0.25">
      <c r="C2" s="169" t="s">
        <v>532</v>
      </c>
      <c r="D2" s="170"/>
      <c r="E2" s="170"/>
      <c r="F2" s="170"/>
      <c r="G2" s="170"/>
      <c r="H2" s="170"/>
      <c r="I2" s="170"/>
    </row>
    <row r="3" spans="1:11" ht="15" hidden="1" customHeight="1" x14ac:dyDescent="0.25">
      <c r="C3" s="170"/>
      <c r="D3" s="170"/>
      <c r="E3" s="170"/>
      <c r="F3" s="170"/>
      <c r="G3" s="170"/>
      <c r="H3" s="170"/>
      <c r="I3" s="170"/>
    </row>
    <row r="4" spans="1:11" ht="15" customHeight="1" x14ac:dyDescent="0.25">
      <c r="C4" s="169" t="s">
        <v>509</v>
      </c>
      <c r="D4" s="170"/>
      <c r="E4" s="170"/>
      <c r="F4" s="170"/>
      <c r="G4" s="170"/>
      <c r="H4" s="170"/>
      <c r="I4" s="170"/>
      <c r="J4" s="170"/>
      <c r="K4" s="170"/>
    </row>
    <row r="5" spans="1:11" ht="15" customHeight="1" x14ac:dyDescent="0.25">
      <c r="C5" s="169" t="s">
        <v>533</v>
      </c>
      <c r="D5" s="170"/>
      <c r="E5" s="170"/>
      <c r="F5" s="170"/>
      <c r="G5" s="170"/>
      <c r="H5" s="170"/>
      <c r="I5" s="170"/>
    </row>
    <row r="6" spans="1:11" ht="15.75" x14ac:dyDescent="0.25">
      <c r="C6" s="169"/>
      <c r="D6" s="170"/>
      <c r="E6" s="170"/>
      <c r="F6" s="170"/>
      <c r="G6" s="170"/>
      <c r="H6" s="170"/>
      <c r="I6" s="170"/>
    </row>
    <row r="8" spans="1:11" ht="15.75" x14ac:dyDescent="0.25">
      <c r="A8" s="2"/>
      <c r="B8" s="3" t="s">
        <v>0</v>
      </c>
      <c r="C8" s="2"/>
      <c r="D8" s="2"/>
    </row>
    <row r="9" spans="1:11" ht="22.5" customHeight="1" thickBot="1" x14ac:dyDescent="0.3">
      <c r="B9" s="3" t="s">
        <v>510</v>
      </c>
      <c r="D9" t="s">
        <v>22</v>
      </c>
    </row>
    <row r="10" spans="1:11" ht="75.75" customHeight="1" x14ac:dyDescent="0.25">
      <c r="A10" s="177" t="s">
        <v>20</v>
      </c>
      <c r="B10" s="178"/>
      <c r="C10" s="174" t="s">
        <v>377</v>
      </c>
      <c r="D10" s="174" t="s">
        <v>243</v>
      </c>
    </row>
    <row r="11" spans="1:11" hidden="1" x14ac:dyDescent="0.25">
      <c r="A11" s="179"/>
      <c r="B11" s="180"/>
      <c r="C11" s="183"/>
      <c r="D11" s="175"/>
    </row>
    <row r="12" spans="1:11" hidden="1" x14ac:dyDescent="0.25">
      <c r="A12" s="179"/>
      <c r="B12" s="180"/>
      <c r="C12" s="183"/>
      <c r="D12" s="175"/>
    </row>
    <row r="13" spans="1:11" ht="15.75" hidden="1" thickBot="1" x14ac:dyDescent="0.3">
      <c r="A13" s="181"/>
      <c r="B13" s="182"/>
      <c r="C13" s="183"/>
      <c r="D13" s="175"/>
    </row>
    <row r="14" spans="1:11" ht="95.25" thickBot="1" x14ac:dyDescent="0.3">
      <c r="A14" s="120" t="s">
        <v>375</v>
      </c>
      <c r="B14" s="119" t="s">
        <v>376</v>
      </c>
      <c r="C14" s="184"/>
      <c r="D14" s="176"/>
    </row>
    <row r="15" spans="1:11" ht="16.5" thickBot="1" x14ac:dyDescent="0.3">
      <c r="A15" s="8">
        <v>1</v>
      </c>
      <c r="B15" s="7">
        <v>2</v>
      </c>
      <c r="C15" s="7">
        <v>3</v>
      </c>
      <c r="D15" s="7">
        <v>4</v>
      </c>
    </row>
    <row r="16" spans="1:11" ht="75.75" customHeight="1" thickBot="1" x14ac:dyDescent="0.3">
      <c r="A16" s="185"/>
      <c r="B16" s="171"/>
      <c r="C16" s="171" t="s">
        <v>1</v>
      </c>
      <c r="D16" s="21">
        <f>D18+D36</f>
        <v>-1200000</v>
      </c>
    </row>
    <row r="17" spans="1:4" ht="16.5" hidden="1" thickBot="1" x14ac:dyDescent="0.3">
      <c r="A17" s="186"/>
      <c r="B17" s="173"/>
      <c r="C17" s="173"/>
      <c r="D17" s="21"/>
    </row>
    <row r="18" spans="1:4" ht="105.75" customHeight="1" thickBot="1" x14ac:dyDescent="0.3">
      <c r="A18" s="171">
        <v>902</v>
      </c>
      <c r="B18" s="187" t="s">
        <v>2</v>
      </c>
      <c r="C18" s="171" t="s">
        <v>3</v>
      </c>
      <c r="D18" s="21">
        <f>D21+D28</f>
        <v>-1200000</v>
      </c>
    </row>
    <row r="19" spans="1:4" ht="16.5" hidden="1" thickBot="1" x14ac:dyDescent="0.3">
      <c r="A19" s="172"/>
      <c r="B19" s="188"/>
      <c r="C19" s="172"/>
      <c r="D19" s="24"/>
    </row>
    <row r="20" spans="1:4" ht="39.75" hidden="1" customHeight="1" thickBot="1" x14ac:dyDescent="0.3">
      <c r="A20" s="173"/>
      <c r="B20" s="189"/>
      <c r="C20" s="173"/>
      <c r="D20" s="21"/>
    </row>
    <row r="21" spans="1:4" ht="39.75" customHeight="1" x14ac:dyDescent="0.25">
      <c r="A21" s="174">
        <v>902</v>
      </c>
      <c r="B21" s="174" t="s">
        <v>5</v>
      </c>
      <c r="C21" s="174" t="s">
        <v>346</v>
      </c>
      <c r="D21" s="204">
        <f>D24</f>
        <v>0</v>
      </c>
    </row>
    <row r="22" spans="1:4" ht="15" customHeight="1" thickBot="1" x14ac:dyDescent="0.3">
      <c r="A22" s="183"/>
      <c r="B22" s="183"/>
      <c r="C22" s="183"/>
      <c r="D22" s="175"/>
    </row>
    <row r="23" spans="1:4" ht="45.75" hidden="1" customHeight="1" thickBot="1" x14ac:dyDescent="0.3">
      <c r="A23" s="183"/>
      <c r="B23" s="183"/>
      <c r="C23" s="184"/>
      <c r="D23" s="176"/>
    </row>
    <row r="24" spans="1:4" ht="79.5" customHeight="1" thickBot="1" x14ac:dyDescent="0.3">
      <c r="A24" s="190">
        <v>902</v>
      </c>
      <c r="B24" s="190" t="s">
        <v>343</v>
      </c>
      <c r="C24" s="192" t="s">
        <v>345</v>
      </c>
      <c r="D24" s="22">
        <v>0</v>
      </c>
    </row>
    <row r="25" spans="1:4" ht="16.5" hidden="1" thickBot="1" x14ac:dyDescent="0.3">
      <c r="A25" s="190"/>
      <c r="B25" s="190"/>
      <c r="C25" s="193"/>
      <c r="D25" s="23"/>
    </row>
    <row r="26" spans="1:4" ht="16.5" hidden="1" thickBot="1" x14ac:dyDescent="0.3">
      <c r="A26" s="190"/>
      <c r="B26" s="190"/>
      <c r="C26" s="193"/>
      <c r="D26" s="23"/>
    </row>
    <row r="27" spans="1:4" ht="16.5" hidden="1" thickBot="1" x14ac:dyDescent="0.3">
      <c r="A27" s="190"/>
      <c r="B27" s="190"/>
      <c r="C27" s="194"/>
      <c r="D27" s="22">
        <v>0</v>
      </c>
    </row>
    <row r="28" spans="1:4" ht="74.25" customHeight="1" thickBot="1" x14ac:dyDescent="0.3">
      <c r="A28" s="174">
        <v>902</v>
      </c>
      <c r="B28" s="174" t="s">
        <v>6</v>
      </c>
      <c r="C28" s="174" t="s">
        <v>348</v>
      </c>
      <c r="D28" s="15">
        <f>D33</f>
        <v>-1200000</v>
      </c>
    </row>
    <row r="29" spans="1:4" ht="16.5" hidden="1" thickBot="1" x14ac:dyDescent="0.3">
      <c r="A29" s="183"/>
      <c r="B29" s="183"/>
      <c r="C29" s="183"/>
      <c r="D29" s="14"/>
    </row>
    <row r="30" spans="1:4" ht="16.5" hidden="1" thickBot="1" x14ac:dyDescent="0.3">
      <c r="A30" s="183"/>
      <c r="B30" s="183"/>
      <c r="C30" s="183"/>
      <c r="D30" s="14"/>
    </row>
    <row r="31" spans="1:4" ht="16.5" hidden="1" thickBot="1" x14ac:dyDescent="0.3">
      <c r="A31" s="10"/>
      <c r="B31" s="12"/>
      <c r="C31" s="183"/>
      <c r="D31" s="14"/>
    </row>
    <row r="32" spans="1:4" ht="16.5" hidden="1" thickBot="1" x14ac:dyDescent="0.3">
      <c r="A32" s="11"/>
      <c r="B32" s="13"/>
      <c r="C32" s="184"/>
      <c r="D32" s="15"/>
    </row>
    <row r="33" spans="1:4" ht="69" customHeight="1" thickBot="1" x14ac:dyDescent="0.3">
      <c r="A33" s="185">
        <v>902</v>
      </c>
      <c r="B33" s="185" t="s">
        <v>344</v>
      </c>
      <c r="C33" s="185" t="s">
        <v>347</v>
      </c>
      <c r="D33" s="22">
        <v>-1200000</v>
      </c>
    </row>
    <row r="34" spans="1:4" ht="15.75" hidden="1" x14ac:dyDescent="0.25">
      <c r="A34" s="205"/>
      <c r="B34" s="205"/>
      <c r="C34" s="205"/>
      <c r="D34" s="23"/>
    </row>
    <row r="35" spans="1:4" ht="15.75" hidden="1" x14ac:dyDescent="0.25">
      <c r="A35" s="205"/>
      <c r="B35" s="205"/>
      <c r="C35" s="205"/>
      <c r="D35" s="23" t="s">
        <v>4</v>
      </c>
    </row>
    <row r="36" spans="1:4" ht="42.75" customHeight="1" x14ac:dyDescent="0.25">
      <c r="A36" s="19">
        <v>902</v>
      </c>
      <c r="B36" s="19" t="s">
        <v>7</v>
      </c>
      <c r="C36" s="19" t="s">
        <v>8</v>
      </c>
      <c r="D36" s="20">
        <f>D37+D45</f>
        <v>0</v>
      </c>
    </row>
    <row r="37" spans="1:4" ht="46.5" customHeight="1" thickBot="1" x14ac:dyDescent="0.3">
      <c r="A37" s="183">
        <v>902</v>
      </c>
      <c r="B37" s="195" t="s">
        <v>9</v>
      </c>
      <c r="C37" s="183" t="s">
        <v>10</v>
      </c>
      <c r="D37" s="202">
        <f>D39</f>
        <v>-706852400</v>
      </c>
    </row>
    <row r="38" spans="1:4" ht="15.75" hidden="1" customHeight="1" thickBot="1" x14ac:dyDescent="0.3">
      <c r="A38" s="184"/>
      <c r="B38" s="196"/>
      <c r="C38" s="184"/>
      <c r="D38" s="203"/>
    </row>
    <row r="39" spans="1:4" ht="44.25" customHeight="1" thickBot="1" x14ac:dyDescent="0.3">
      <c r="A39" s="174">
        <v>902</v>
      </c>
      <c r="B39" s="197" t="s">
        <v>11</v>
      </c>
      <c r="C39" s="174" t="s">
        <v>12</v>
      </c>
      <c r="D39" s="204">
        <f>D41</f>
        <v>-706852400</v>
      </c>
    </row>
    <row r="40" spans="1:4" ht="15.75" hidden="1" customHeight="1" thickBot="1" x14ac:dyDescent="0.3">
      <c r="A40" s="184"/>
      <c r="B40" s="196"/>
      <c r="C40" s="184"/>
      <c r="D40" s="203"/>
    </row>
    <row r="41" spans="1:4" ht="54" customHeight="1" thickBot="1" x14ac:dyDescent="0.3">
      <c r="A41" s="174">
        <v>902</v>
      </c>
      <c r="B41" s="197" t="s">
        <v>13</v>
      </c>
      <c r="C41" s="174" t="s">
        <v>14</v>
      </c>
      <c r="D41" s="204">
        <f>D43</f>
        <v>-706852400</v>
      </c>
    </row>
    <row r="42" spans="1:4" ht="15.75" hidden="1" customHeight="1" thickBot="1" x14ac:dyDescent="0.3">
      <c r="A42" s="184"/>
      <c r="B42" s="196"/>
      <c r="C42" s="184"/>
      <c r="D42" s="203"/>
    </row>
    <row r="43" spans="1:4" ht="45" customHeight="1" x14ac:dyDescent="0.25">
      <c r="A43" s="185">
        <v>902</v>
      </c>
      <c r="B43" s="198" t="s">
        <v>349</v>
      </c>
      <c r="C43" s="185" t="s">
        <v>350</v>
      </c>
      <c r="D43" s="200">
        <v>-706852400</v>
      </c>
    </row>
    <row r="44" spans="1:4" ht="15.75" hidden="1" customHeight="1" thickBot="1" x14ac:dyDescent="0.3">
      <c r="A44" s="186"/>
      <c r="B44" s="199"/>
      <c r="C44" s="186"/>
      <c r="D44" s="201"/>
    </row>
    <row r="45" spans="1:4" ht="16.5" thickBot="1" x14ac:dyDescent="0.3">
      <c r="A45" s="8">
        <v>902</v>
      </c>
      <c r="B45" s="5" t="s">
        <v>16</v>
      </c>
      <c r="C45" s="7" t="s">
        <v>15</v>
      </c>
      <c r="D45" s="15">
        <f t="shared" ref="D45:D47" si="0">D46</f>
        <v>706852400</v>
      </c>
    </row>
    <row r="46" spans="1:4" ht="16.5" thickBot="1" x14ac:dyDescent="0.3">
      <c r="A46" s="8">
        <v>902</v>
      </c>
      <c r="B46" s="5" t="s">
        <v>351</v>
      </c>
      <c r="C46" s="7" t="s">
        <v>17</v>
      </c>
      <c r="D46" s="15">
        <f t="shared" si="0"/>
        <v>706852400</v>
      </c>
    </row>
    <row r="47" spans="1:4" ht="15.75" x14ac:dyDescent="0.25">
      <c r="A47" s="9">
        <v>902</v>
      </c>
      <c r="B47" s="4" t="s">
        <v>18</v>
      </c>
      <c r="C47" s="6" t="s">
        <v>19</v>
      </c>
      <c r="D47" s="14">
        <f t="shared" si="0"/>
        <v>706852400</v>
      </c>
    </row>
    <row r="48" spans="1:4" ht="38.25" customHeight="1" x14ac:dyDescent="0.25">
      <c r="A48" s="190">
        <v>902</v>
      </c>
      <c r="B48" s="191" t="s">
        <v>356</v>
      </c>
      <c r="C48" s="190" t="s">
        <v>352</v>
      </c>
      <c r="D48" s="16">
        <v>706852400</v>
      </c>
    </row>
    <row r="49" spans="1:4" ht="15.75" hidden="1" x14ac:dyDescent="0.25">
      <c r="A49" s="190"/>
      <c r="B49" s="191"/>
      <c r="C49" s="190"/>
      <c r="D49" s="17"/>
    </row>
    <row r="50" spans="1:4" ht="15.75" hidden="1" x14ac:dyDescent="0.25">
      <c r="A50" s="190"/>
      <c r="B50" s="191"/>
      <c r="C50" s="190"/>
      <c r="D50" s="18">
        <v>198075500</v>
      </c>
    </row>
    <row r="51" spans="1:4" x14ac:dyDescent="0.25">
      <c r="C51" s="117"/>
    </row>
  </sheetData>
  <mergeCells count="45">
    <mergeCell ref="A33:A35"/>
    <mergeCell ref="D21:D23"/>
    <mergeCell ref="D41:D42"/>
    <mergeCell ref="A21:A23"/>
    <mergeCell ref="B21:B23"/>
    <mergeCell ref="C21:C23"/>
    <mergeCell ref="B33:B35"/>
    <mergeCell ref="C33:C35"/>
    <mergeCell ref="A28:A30"/>
    <mergeCell ref="B28:B30"/>
    <mergeCell ref="C43:C44"/>
    <mergeCell ref="D43:D44"/>
    <mergeCell ref="D37:D38"/>
    <mergeCell ref="D39:D40"/>
    <mergeCell ref="A37:A38"/>
    <mergeCell ref="C41:C42"/>
    <mergeCell ref="A48:A50"/>
    <mergeCell ref="B48:B50"/>
    <mergeCell ref="C48:C50"/>
    <mergeCell ref="C24:C27"/>
    <mergeCell ref="B37:B38"/>
    <mergeCell ref="C37:C38"/>
    <mergeCell ref="A39:A40"/>
    <mergeCell ref="B39:B40"/>
    <mergeCell ref="C39:C40"/>
    <mergeCell ref="C28:C32"/>
    <mergeCell ref="A24:A27"/>
    <mergeCell ref="B24:B27"/>
    <mergeCell ref="A41:A42"/>
    <mergeCell ref="B41:B42"/>
    <mergeCell ref="A43:A44"/>
    <mergeCell ref="B43:B44"/>
    <mergeCell ref="C2:I3"/>
    <mergeCell ref="A18:A20"/>
    <mergeCell ref="D10:D14"/>
    <mergeCell ref="A10:B13"/>
    <mergeCell ref="C10:C14"/>
    <mergeCell ref="A16:A17"/>
    <mergeCell ref="B16:B17"/>
    <mergeCell ref="C16:C17"/>
    <mergeCell ref="C6:I6"/>
    <mergeCell ref="C4:K4"/>
    <mergeCell ref="C5:I5"/>
    <mergeCell ref="B18:B20"/>
    <mergeCell ref="C18:C20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2"/>
  <sheetViews>
    <sheetView topLeftCell="A271" zoomScaleNormal="100" workbookViewId="0">
      <selection activeCell="F76" sqref="F76"/>
    </sheetView>
  </sheetViews>
  <sheetFormatPr defaultRowHeight="15" x14ac:dyDescent="0.25"/>
  <cols>
    <col min="1" max="1" width="33" customWidth="1"/>
    <col min="2" max="2" width="9.7109375" customWidth="1"/>
    <col min="4" max="4" width="15.7109375" customWidth="1"/>
    <col min="6" max="6" width="25" customWidth="1"/>
    <col min="10" max="10" width="14.140625" customWidth="1"/>
    <col min="23" max="23" width="8.85546875" customWidth="1"/>
  </cols>
  <sheetData>
    <row r="1" spans="1:11" x14ac:dyDescent="0.25">
      <c r="C1" s="206" t="s">
        <v>353</v>
      </c>
      <c r="D1" s="170"/>
      <c r="E1" s="170"/>
      <c r="F1" s="170"/>
      <c r="G1" s="170"/>
      <c r="H1" s="170"/>
      <c r="I1" s="170"/>
    </row>
    <row r="2" spans="1:11" ht="44.25" customHeight="1" x14ac:dyDescent="0.25">
      <c r="C2" s="169" t="s">
        <v>534</v>
      </c>
      <c r="D2" s="169"/>
      <c r="E2" s="169"/>
      <c r="F2" s="169"/>
      <c r="G2" s="169"/>
      <c r="H2" s="169"/>
      <c r="I2" s="169"/>
      <c r="J2" s="169"/>
      <c r="K2" s="1"/>
    </row>
    <row r="3" spans="1:11" ht="30.75" customHeight="1" x14ac:dyDescent="0.25">
      <c r="C3" s="169"/>
      <c r="D3" s="169"/>
      <c r="E3" s="169"/>
      <c r="F3" s="169"/>
      <c r="G3" s="169"/>
      <c r="H3" s="169"/>
      <c r="I3" s="169"/>
      <c r="J3" s="169"/>
      <c r="K3" s="169"/>
    </row>
    <row r="5" spans="1:11" ht="46.5" customHeight="1" x14ac:dyDescent="0.25">
      <c r="A5" s="207" t="s">
        <v>379</v>
      </c>
      <c r="B5" s="207"/>
      <c r="C5" s="207"/>
      <c r="D5" s="207"/>
      <c r="E5" s="207"/>
      <c r="F5" s="207"/>
    </row>
    <row r="6" spans="1:11" ht="40.5" customHeight="1" x14ac:dyDescent="0.25">
      <c r="A6" s="207" t="s">
        <v>380</v>
      </c>
      <c r="B6" s="207"/>
      <c r="C6" s="207"/>
      <c r="D6" s="207"/>
      <c r="E6" s="207"/>
      <c r="F6" s="207"/>
    </row>
    <row r="7" spans="1:11" ht="16.5" x14ac:dyDescent="0.25">
      <c r="A7" s="207" t="s">
        <v>511</v>
      </c>
      <c r="B7" s="207"/>
      <c r="C7" s="207"/>
      <c r="D7" s="207"/>
      <c r="E7" s="207"/>
      <c r="F7" s="207"/>
    </row>
    <row r="8" spans="1:11" x14ac:dyDescent="0.25">
      <c r="A8" s="26"/>
      <c r="B8" s="27"/>
      <c r="C8" s="27"/>
      <c r="D8" s="27"/>
      <c r="E8" s="27"/>
      <c r="F8" t="s">
        <v>381</v>
      </c>
    </row>
    <row r="9" spans="1:11" x14ac:dyDescent="0.25">
      <c r="A9" s="208" t="s">
        <v>382</v>
      </c>
      <c r="B9" s="211"/>
      <c r="C9" s="211"/>
      <c r="D9" s="211"/>
      <c r="E9" s="211"/>
      <c r="F9" s="211" t="s">
        <v>243</v>
      </c>
    </row>
    <row r="10" spans="1:11" x14ac:dyDescent="0.25">
      <c r="A10" s="209"/>
      <c r="B10" s="211" t="s">
        <v>383</v>
      </c>
      <c r="C10" s="211" t="s">
        <v>384</v>
      </c>
      <c r="D10" s="211" t="s">
        <v>385</v>
      </c>
      <c r="E10" s="211" t="s">
        <v>386</v>
      </c>
      <c r="F10" s="211"/>
    </row>
    <row r="11" spans="1:11" ht="36.75" customHeight="1" x14ac:dyDescent="0.25">
      <c r="A11" s="210"/>
      <c r="B11" s="211"/>
      <c r="C11" s="211"/>
      <c r="D11" s="211"/>
      <c r="E11" s="211"/>
      <c r="F11" s="211"/>
    </row>
    <row r="12" spans="1:11" x14ac:dyDescent="0.25">
      <c r="A12" s="28">
        <v>1</v>
      </c>
      <c r="B12" s="29">
        <v>2</v>
      </c>
      <c r="C12" s="29">
        <v>3</v>
      </c>
      <c r="D12" s="29">
        <v>4</v>
      </c>
      <c r="E12" s="29">
        <v>5</v>
      </c>
      <c r="F12" s="29">
        <v>6</v>
      </c>
    </row>
    <row r="13" spans="1:11" ht="28.5" x14ac:dyDescent="0.25">
      <c r="A13" s="30" t="s">
        <v>24</v>
      </c>
      <c r="B13" s="31" t="s">
        <v>25</v>
      </c>
      <c r="C13" s="31"/>
      <c r="D13" s="31"/>
      <c r="E13" s="31"/>
      <c r="F13" s="59">
        <f>F14+F18+F25+F51+F62+F66+F59+F48</f>
        <v>141074079</v>
      </c>
    </row>
    <row r="14" spans="1:11" ht="45" x14ac:dyDescent="0.25">
      <c r="A14" s="33" t="s">
        <v>26</v>
      </c>
      <c r="B14" s="34" t="s">
        <v>25</v>
      </c>
      <c r="C14" s="34" t="s">
        <v>27</v>
      </c>
      <c r="D14" s="34"/>
      <c r="E14" s="34"/>
      <c r="F14" s="35">
        <f t="shared" ref="F14:F16" si="0">F15</f>
        <v>2846200</v>
      </c>
    </row>
    <row r="15" spans="1:11" ht="45" x14ac:dyDescent="0.25">
      <c r="A15" s="33" t="s">
        <v>28</v>
      </c>
      <c r="B15" s="34" t="s">
        <v>25</v>
      </c>
      <c r="C15" s="34" t="s">
        <v>27</v>
      </c>
      <c r="D15" s="34" t="s">
        <v>29</v>
      </c>
      <c r="E15" s="34"/>
      <c r="F15" s="35">
        <f t="shared" si="0"/>
        <v>2846200</v>
      </c>
    </row>
    <row r="16" spans="1:11" ht="30" x14ac:dyDescent="0.25">
      <c r="A16" s="33" t="s">
        <v>30</v>
      </c>
      <c r="B16" s="34" t="s">
        <v>25</v>
      </c>
      <c r="C16" s="34" t="s">
        <v>27</v>
      </c>
      <c r="D16" s="34" t="s">
        <v>29</v>
      </c>
      <c r="E16" s="34"/>
      <c r="F16" s="35">
        <f t="shared" si="0"/>
        <v>2846200</v>
      </c>
    </row>
    <row r="17" spans="1:6" ht="30" x14ac:dyDescent="0.25">
      <c r="A17" s="33" t="s">
        <v>31</v>
      </c>
      <c r="B17" s="34" t="s">
        <v>25</v>
      </c>
      <c r="C17" s="34" t="s">
        <v>27</v>
      </c>
      <c r="D17" s="34" t="s">
        <v>29</v>
      </c>
      <c r="E17" s="34"/>
      <c r="F17" s="61">
        <v>2846200</v>
      </c>
    </row>
    <row r="18" spans="1:6" ht="60" x14ac:dyDescent="0.25">
      <c r="A18" s="33" t="s">
        <v>33</v>
      </c>
      <c r="B18" s="34" t="s">
        <v>25</v>
      </c>
      <c r="C18" s="34" t="s">
        <v>34</v>
      </c>
      <c r="D18" s="34"/>
      <c r="E18" s="34"/>
      <c r="F18" s="35">
        <f>F19+F23</f>
        <v>335000</v>
      </c>
    </row>
    <row r="19" spans="1:6" ht="45" x14ac:dyDescent="0.25">
      <c r="A19" s="33" t="s">
        <v>28</v>
      </c>
      <c r="B19" s="34" t="s">
        <v>25</v>
      </c>
      <c r="C19" s="34" t="s">
        <v>34</v>
      </c>
      <c r="D19" s="34"/>
      <c r="E19" s="34"/>
      <c r="F19" s="35">
        <f>F20</f>
        <v>150000</v>
      </c>
    </row>
    <row r="20" spans="1:6" x14ac:dyDescent="0.25">
      <c r="A20" s="33" t="s">
        <v>35</v>
      </c>
      <c r="B20" s="34" t="s">
        <v>25</v>
      </c>
      <c r="C20" s="34" t="s">
        <v>34</v>
      </c>
      <c r="D20" s="34" t="s">
        <v>36</v>
      </c>
      <c r="E20" s="34"/>
      <c r="F20" s="35">
        <f>F22</f>
        <v>150000</v>
      </c>
    </row>
    <row r="21" spans="1:6" ht="30" x14ac:dyDescent="0.25">
      <c r="A21" s="33" t="s">
        <v>37</v>
      </c>
      <c r="B21" s="34" t="s">
        <v>25</v>
      </c>
      <c r="C21" s="34" t="s">
        <v>34</v>
      </c>
      <c r="D21" s="34" t="s">
        <v>36</v>
      </c>
      <c r="E21" s="34" t="s">
        <v>38</v>
      </c>
      <c r="F21" s="35"/>
    </row>
    <row r="22" spans="1:6" ht="30" x14ac:dyDescent="0.25">
      <c r="A22" s="33" t="s">
        <v>39</v>
      </c>
      <c r="B22" s="34" t="s">
        <v>25</v>
      </c>
      <c r="C22" s="34" t="s">
        <v>34</v>
      </c>
      <c r="D22" s="34" t="s">
        <v>36</v>
      </c>
      <c r="E22" s="34" t="s">
        <v>40</v>
      </c>
      <c r="F22" s="36">
        <v>150000</v>
      </c>
    </row>
    <row r="23" spans="1:6" ht="45" x14ac:dyDescent="0.25">
      <c r="A23" s="33" t="s">
        <v>41</v>
      </c>
      <c r="B23" s="34" t="s">
        <v>25</v>
      </c>
      <c r="C23" s="34" t="s">
        <v>34</v>
      </c>
      <c r="D23" s="34" t="s">
        <v>42</v>
      </c>
      <c r="E23" s="34"/>
      <c r="F23" s="35">
        <f>F24</f>
        <v>185000</v>
      </c>
    </row>
    <row r="24" spans="1:6" ht="105" x14ac:dyDescent="0.25">
      <c r="A24" s="33" t="s">
        <v>314</v>
      </c>
      <c r="B24" s="34" t="s">
        <v>25</v>
      </c>
      <c r="C24" s="34" t="s">
        <v>34</v>
      </c>
      <c r="D24" s="34" t="s">
        <v>42</v>
      </c>
      <c r="E24" s="34" t="s">
        <v>227</v>
      </c>
      <c r="F24" s="36">
        <v>185000</v>
      </c>
    </row>
    <row r="25" spans="1:6" ht="30" x14ac:dyDescent="0.25">
      <c r="A25" s="33" t="s">
        <v>43</v>
      </c>
      <c r="B25" s="34" t="s">
        <v>25</v>
      </c>
      <c r="C25" s="34" t="s">
        <v>44</v>
      </c>
      <c r="D25" s="34"/>
      <c r="E25" s="34"/>
      <c r="F25" s="35">
        <f>F26+F39+F35</f>
        <v>38742200</v>
      </c>
    </row>
    <row r="26" spans="1:6" ht="45" x14ac:dyDescent="0.25">
      <c r="A26" s="33" t="s">
        <v>28</v>
      </c>
      <c r="B26" s="34" t="s">
        <v>25</v>
      </c>
      <c r="C26" s="34" t="s">
        <v>44</v>
      </c>
      <c r="D26" s="34"/>
      <c r="E26" s="34"/>
      <c r="F26" s="35">
        <f>F27</f>
        <v>38742200</v>
      </c>
    </row>
    <row r="27" spans="1:6" x14ac:dyDescent="0.25">
      <c r="A27" s="33" t="s">
        <v>35</v>
      </c>
      <c r="B27" s="34" t="s">
        <v>25</v>
      </c>
      <c r="C27" s="34" t="s">
        <v>44</v>
      </c>
      <c r="D27" s="34"/>
      <c r="E27" s="34"/>
      <c r="F27" s="35">
        <f>F28+F40+F41+F42+F43+F44</f>
        <v>38742200</v>
      </c>
    </row>
    <row r="28" spans="1:6" x14ac:dyDescent="0.25">
      <c r="A28" s="33" t="s">
        <v>45</v>
      </c>
      <c r="B28" s="34" t="s">
        <v>25</v>
      </c>
      <c r="C28" s="34" t="s">
        <v>44</v>
      </c>
      <c r="D28" s="34" t="s">
        <v>36</v>
      </c>
      <c r="E28" s="34"/>
      <c r="F28" s="35">
        <f>F29+F30+F31+F32+F33+F34</f>
        <v>37382900</v>
      </c>
    </row>
    <row r="29" spans="1:6" ht="30" x14ac:dyDescent="0.25">
      <c r="A29" s="33" t="s">
        <v>31</v>
      </c>
      <c r="B29" s="34" t="s">
        <v>25</v>
      </c>
      <c r="C29" s="34" t="s">
        <v>44</v>
      </c>
      <c r="D29" s="34" t="s">
        <v>36</v>
      </c>
      <c r="E29" s="34"/>
      <c r="F29" s="36">
        <v>34646900</v>
      </c>
    </row>
    <row r="30" spans="1:6" ht="30" x14ac:dyDescent="0.25">
      <c r="A30" s="33" t="s">
        <v>37</v>
      </c>
      <c r="B30" s="34" t="s">
        <v>25</v>
      </c>
      <c r="C30" s="34" t="s">
        <v>44</v>
      </c>
      <c r="D30" s="34" t="s">
        <v>36</v>
      </c>
      <c r="E30" s="34"/>
      <c r="F30" s="35"/>
    </row>
    <row r="31" spans="1:6" ht="45" x14ac:dyDescent="0.25">
      <c r="A31" s="33" t="s">
        <v>46</v>
      </c>
      <c r="B31" s="34" t="s">
        <v>25</v>
      </c>
      <c r="C31" s="34" t="s">
        <v>44</v>
      </c>
      <c r="D31" s="34" t="s">
        <v>36</v>
      </c>
      <c r="E31" s="34"/>
      <c r="F31" s="35"/>
    </row>
    <row r="32" spans="1:6" ht="30" x14ac:dyDescent="0.25">
      <c r="A32" s="33" t="s">
        <v>39</v>
      </c>
      <c r="B32" s="34" t="s">
        <v>25</v>
      </c>
      <c r="C32" s="34" t="s">
        <v>44</v>
      </c>
      <c r="D32" s="34" t="s">
        <v>36</v>
      </c>
      <c r="E32" s="34"/>
      <c r="F32" s="36">
        <v>2736000</v>
      </c>
    </row>
    <row r="33" spans="1:6" ht="30" x14ac:dyDescent="0.25">
      <c r="A33" s="33" t="s">
        <v>47</v>
      </c>
      <c r="B33" s="34" t="s">
        <v>25</v>
      </c>
      <c r="C33" s="34" t="s">
        <v>44</v>
      </c>
      <c r="D33" s="34" t="s">
        <v>36</v>
      </c>
      <c r="E33" s="34"/>
      <c r="F33" s="35"/>
    </row>
    <row r="34" spans="1:6" ht="30" x14ac:dyDescent="0.25">
      <c r="A34" s="33" t="s">
        <v>48</v>
      </c>
      <c r="B34" s="34" t="s">
        <v>25</v>
      </c>
      <c r="C34" s="34" t="s">
        <v>44</v>
      </c>
      <c r="D34" s="34" t="s">
        <v>36</v>
      </c>
      <c r="E34" s="34"/>
      <c r="F34" s="35"/>
    </row>
    <row r="35" spans="1:6" x14ac:dyDescent="0.25">
      <c r="A35" s="33" t="s">
        <v>49</v>
      </c>
      <c r="B35" s="34" t="s">
        <v>25</v>
      </c>
      <c r="C35" s="34" t="s">
        <v>44</v>
      </c>
      <c r="D35" s="34"/>
      <c r="E35" s="34"/>
      <c r="F35" s="35">
        <f t="shared" ref="F35:F37" si="1">F36</f>
        <v>0</v>
      </c>
    </row>
    <row r="36" spans="1:6" x14ac:dyDescent="0.25">
      <c r="A36" s="33" t="s">
        <v>49</v>
      </c>
      <c r="B36" s="34" t="s">
        <v>25</v>
      </c>
      <c r="C36" s="34" t="s">
        <v>44</v>
      </c>
      <c r="D36" s="34" t="s">
        <v>50</v>
      </c>
      <c r="E36" s="34"/>
      <c r="F36" s="35">
        <f t="shared" si="1"/>
        <v>0</v>
      </c>
    </row>
    <row r="37" spans="1:6" ht="30" x14ac:dyDescent="0.25">
      <c r="A37" s="33" t="s">
        <v>51</v>
      </c>
      <c r="B37" s="34" t="s">
        <v>25</v>
      </c>
      <c r="C37" s="34" t="s">
        <v>44</v>
      </c>
      <c r="D37" s="34" t="s">
        <v>50</v>
      </c>
      <c r="E37" s="34"/>
      <c r="F37" s="35">
        <f t="shared" si="1"/>
        <v>0</v>
      </c>
    </row>
    <row r="38" spans="1:6" ht="30" x14ac:dyDescent="0.25">
      <c r="A38" s="97" t="s">
        <v>39</v>
      </c>
      <c r="B38" s="65" t="s">
        <v>25</v>
      </c>
      <c r="C38" s="65" t="s">
        <v>44</v>
      </c>
      <c r="D38" s="65" t="s">
        <v>50</v>
      </c>
      <c r="E38" s="65" t="s">
        <v>40</v>
      </c>
      <c r="F38" s="36">
        <v>0</v>
      </c>
    </row>
    <row r="39" spans="1:6" x14ac:dyDescent="0.25">
      <c r="A39" s="33" t="s">
        <v>284</v>
      </c>
      <c r="B39" s="34" t="s">
        <v>25</v>
      </c>
      <c r="C39" s="34" t="s">
        <v>44</v>
      </c>
      <c r="D39" s="34" t="s">
        <v>271</v>
      </c>
      <c r="E39" s="34" t="s">
        <v>32</v>
      </c>
      <c r="F39" s="36"/>
    </row>
    <row r="40" spans="1:6" ht="30" x14ac:dyDescent="0.25">
      <c r="A40" s="33" t="s">
        <v>54</v>
      </c>
      <c r="B40" s="34" t="s">
        <v>25</v>
      </c>
      <c r="C40" s="34" t="s">
        <v>44</v>
      </c>
      <c r="D40" s="34" t="s">
        <v>228</v>
      </c>
      <c r="E40" s="34"/>
      <c r="F40" s="36">
        <v>463000</v>
      </c>
    </row>
    <row r="41" spans="1:6" x14ac:dyDescent="0.25">
      <c r="A41" s="33" t="s">
        <v>55</v>
      </c>
      <c r="B41" s="34" t="s">
        <v>25</v>
      </c>
      <c r="C41" s="34" t="s">
        <v>44</v>
      </c>
      <c r="D41" s="34" t="s">
        <v>229</v>
      </c>
      <c r="E41" s="34"/>
      <c r="F41" s="36">
        <v>1000</v>
      </c>
    </row>
    <row r="42" spans="1:6" ht="30" x14ac:dyDescent="0.25">
      <c r="A42" s="33" t="s">
        <v>56</v>
      </c>
      <c r="B42" s="34" t="s">
        <v>25</v>
      </c>
      <c r="C42" s="34" t="s">
        <v>44</v>
      </c>
      <c r="D42" s="34" t="s">
        <v>230</v>
      </c>
      <c r="E42" s="34"/>
      <c r="F42" s="36">
        <v>0</v>
      </c>
    </row>
    <row r="43" spans="1:6" ht="30" x14ac:dyDescent="0.25">
      <c r="A43" s="33" t="s">
        <v>57</v>
      </c>
      <c r="B43" s="34" t="s">
        <v>25</v>
      </c>
      <c r="C43" s="34" t="s">
        <v>44</v>
      </c>
      <c r="D43" s="34" t="s">
        <v>445</v>
      </c>
      <c r="E43" s="34"/>
      <c r="F43" s="36">
        <v>895300</v>
      </c>
    </row>
    <row r="44" spans="1:6" ht="30" x14ac:dyDescent="0.25">
      <c r="A44" s="33" t="s">
        <v>58</v>
      </c>
      <c r="B44" s="34" t="s">
        <v>25</v>
      </c>
      <c r="C44" s="34" t="s">
        <v>44</v>
      </c>
      <c r="D44" s="34" t="s">
        <v>445</v>
      </c>
      <c r="E44" s="34"/>
      <c r="F44" s="36">
        <v>0</v>
      </c>
    </row>
    <row r="45" spans="1:6" ht="30" x14ac:dyDescent="0.25">
      <c r="A45" s="37" t="s">
        <v>59</v>
      </c>
      <c r="B45" s="34" t="s">
        <v>25</v>
      </c>
      <c r="C45" s="34" t="s">
        <v>44</v>
      </c>
      <c r="D45" s="34" t="s">
        <v>60</v>
      </c>
      <c r="E45" s="34"/>
      <c r="F45" s="38"/>
    </row>
    <row r="46" spans="1:6" ht="30" x14ac:dyDescent="0.25">
      <c r="A46" s="37" t="s">
        <v>59</v>
      </c>
      <c r="B46" s="34" t="s">
        <v>25</v>
      </c>
      <c r="C46" s="34" t="s">
        <v>44</v>
      </c>
      <c r="D46" s="34" t="s">
        <v>61</v>
      </c>
      <c r="E46" s="34"/>
      <c r="F46" s="39"/>
    </row>
    <row r="47" spans="1:6" ht="189" x14ac:dyDescent="0.25">
      <c r="A47" s="40" t="s">
        <v>62</v>
      </c>
      <c r="B47" s="34" t="s">
        <v>25</v>
      </c>
      <c r="C47" s="34" t="s">
        <v>44</v>
      </c>
      <c r="D47" s="34" t="s">
        <v>61</v>
      </c>
      <c r="E47" s="34" t="s">
        <v>53</v>
      </c>
      <c r="F47" s="39"/>
    </row>
    <row r="48" spans="1:6" x14ac:dyDescent="0.25">
      <c r="A48" s="33" t="s">
        <v>308</v>
      </c>
      <c r="B48" s="34" t="s">
        <v>25</v>
      </c>
      <c r="C48" s="34" t="s">
        <v>102</v>
      </c>
      <c r="D48" s="34"/>
      <c r="E48" s="34"/>
      <c r="F48" s="35">
        <f>F49</f>
        <v>17700</v>
      </c>
    </row>
    <row r="49" spans="1:6" ht="110.25" x14ac:dyDescent="0.25">
      <c r="A49" s="106" t="s">
        <v>309</v>
      </c>
      <c r="B49" s="34" t="s">
        <v>25</v>
      </c>
      <c r="C49" s="34" t="s">
        <v>102</v>
      </c>
      <c r="D49" s="34" t="s">
        <v>216</v>
      </c>
      <c r="E49" s="34"/>
      <c r="F49" s="35">
        <f>F50</f>
        <v>17700</v>
      </c>
    </row>
    <row r="50" spans="1:6" ht="63" x14ac:dyDescent="0.25">
      <c r="A50" s="105" t="s">
        <v>310</v>
      </c>
      <c r="B50" s="34" t="s">
        <v>25</v>
      </c>
      <c r="C50" s="34" t="s">
        <v>102</v>
      </c>
      <c r="D50" s="34" t="s">
        <v>216</v>
      </c>
      <c r="E50" s="34" t="s">
        <v>40</v>
      </c>
      <c r="F50" s="36">
        <v>17700</v>
      </c>
    </row>
    <row r="51" spans="1:6" ht="75" x14ac:dyDescent="0.25">
      <c r="A51" s="33" t="s">
        <v>63</v>
      </c>
      <c r="B51" s="34" t="s">
        <v>25</v>
      </c>
      <c r="C51" s="34" t="s">
        <v>64</v>
      </c>
      <c r="D51" s="34"/>
      <c r="E51" s="34"/>
      <c r="F51" s="60">
        <f>F52+F57</f>
        <v>11842700</v>
      </c>
    </row>
    <row r="52" spans="1:6" ht="45" x14ac:dyDescent="0.25">
      <c r="A52" s="33" t="s">
        <v>28</v>
      </c>
      <c r="B52" s="34" t="s">
        <v>25</v>
      </c>
      <c r="C52" s="34" t="s">
        <v>64</v>
      </c>
      <c r="D52" s="34"/>
      <c r="E52" s="34"/>
      <c r="F52" s="35">
        <f>F53</f>
        <v>10181200</v>
      </c>
    </row>
    <row r="53" spans="1:6" x14ac:dyDescent="0.25">
      <c r="A53" s="33" t="s">
        <v>35</v>
      </c>
      <c r="B53" s="34" t="s">
        <v>25</v>
      </c>
      <c r="C53" s="34" t="s">
        <v>64</v>
      </c>
      <c r="D53" s="34"/>
      <c r="E53" s="34"/>
      <c r="F53" s="35">
        <f>F54+F55+F56</f>
        <v>10181200</v>
      </c>
    </row>
    <row r="54" spans="1:6" x14ac:dyDescent="0.25">
      <c r="A54" s="33" t="s">
        <v>247</v>
      </c>
      <c r="B54" s="34" t="s">
        <v>25</v>
      </c>
      <c r="C54" s="34" t="s">
        <v>64</v>
      </c>
      <c r="D54" s="34" t="s">
        <v>36</v>
      </c>
      <c r="E54" s="34"/>
      <c r="F54" s="36">
        <v>10181200</v>
      </c>
    </row>
    <row r="55" spans="1:6" x14ac:dyDescent="0.25">
      <c r="A55" s="33" t="s">
        <v>284</v>
      </c>
      <c r="B55" s="34" t="s">
        <v>25</v>
      </c>
      <c r="C55" s="34" t="s">
        <v>64</v>
      </c>
      <c r="D55" s="34" t="s">
        <v>271</v>
      </c>
      <c r="E55" s="34"/>
      <c r="F55" s="36">
        <v>0</v>
      </c>
    </row>
    <row r="56" spans="1:6" x14ac:dyDescent="0.25">
      <c r="A56" s="33" t="s">
        <v>65</v>
      </c>
      <c r="B56" s="34" t="s">
        <v>25</v>
      </c>
      <c r="C56" s="34" t="s">
        <v>64</v>
      </c>
      <c r="D56" s="34" t="s">
        <v>257</v>
      </c>
      <c r="E56" s="34"/>
      <c r="F56" s="36"/>
    </row>
    <row r="57" spans="1:6" ht="45" x14ac:dyDescent="0.25">
      <c r="A57" s="33" t="s">
        <v>66</v>
      </c>
      <c r="B57" s="34" t="s">
        <v>25</v>
      </c>
      <c r="C57" s="34" t="s">
        <v>64</v>
      </c>
      <c r="D57" s="34" t="s">
        <v>67</v>
      </c>
      <c r="E57" s="34"/>
      <c r="F57" s="35">
        <f>F58</f>
        <v>1661500</v>
      </c>
    </row>
    <row r="58" spans="1:6" ht="30" x14ac:dyDescent="0.25">
      <c r="A58" s="33" t="s">
        <v>31</v>
      </c>
      <c r="B58" s="34" t="s">
        <v>25</v>
      </c>
      <c r="C58" s="34" t="s">
        <v>64</v>
      </c>
      <c r="D58" s="34" t="s">
        <v>67</v>
      </c>
      <c r="E58" s="34"/>
      <c r="F58" s="36">
        <v>1661500</v>
      </c>
    </row>
    <row r="59" spans="1:6" ht="30" x14ac:dyDescent="0.25">
      <c r="A59" s="41" t="s">
        <v>68</v>
      </c>
      <c r="B59" s="34" t="s">
        <v>25</v>
      </c>
      <c r="C59" s="34" t="s">
        <v>69</v>
      </c>
      <c r="D59" s="34"/>
      <c r="E59" s="34"/>
      <c r="F59" s="35">
        <f>F60</f>
        <v>0</v>
      </c>
    </row>
    <row r="60" spans="1:6" ht="105" x14ac:dyDescent="0.25">
      <c r="A60" s="37" t="s">
        <v>70</v>
      </c>
      <c r="B60" s="34" t="s">
        <v>25</v>
      </c>
      <c r="C60" s="34" t="s">
        <v>69</v>
      </c>
      <c r="D60" s="34" t="s">
        <v>52</v>
      </c>
      <c r="E60" s="34"/>
      <c r="F60" s="35">
        <f>F61</f>
        <v>0</v>
      </c>
    </row>
    <row r="61" spans="1:6" ht="30" x14ac:dyDescent="0.25">
      <c r="A61" s="33" t="s">
        <v>23</v>
      </c>
      <c r="B61" s="34" t="s">
        <v>25</v>
      </c>
      <c r="C61" s="34" t="s">
        <v>69</v>
      </c>
      <c r="D61" s="34" t="s">
        <v>52</v>
      </c>
      <c r="E61" s="34" t="s">
        <v>53</v>
      </c>
      <c r="F61" s="35">
        <v>0</v>
      </c>
    </row>
    <row r="62" spans="1:6" x14ac:dyDescent="0.25">
      <c r="A62" s="33" t="s">
        <v>49</v>
      </c>
      <c r="B62" s="34" t="s">
        <v>25</v>
      </c>
      <c r="C62" s="34" t="s">
        <v>71</v>
      </c>
      <c r="D62" s="34"/>
      <c r="E62" s="34"/>
      <c r="F62" s="35">
        <f t="shared" ref="F62:F64" si="2">F63</f>
        <v>200000</v>
      </c>
    </row>
    <row r="63" spans="1:6" x14ac:dyDescent="0.25">
      <c r="A63" s="33" t="s">
        <v>49</v>
      </c>
      <c r="B63" s="34" t="s">
        <v>25</v>
      </c>
      <c r="C63" s="34" t="s">
        <v>71</v>
      </c>
      <c r="D63" s="34" t="s">
        <v>50</v>
      </c>
      <c r="E63" s="34"/>
      <c r="F63" s="35">
        <f t="shared" si="2"/>
        <v>200000</v>
      </c>
    </row>
    <row r="64" spans="1:6" ht="30" x14ac:dyDescent="0.25">
      <c r="A64" s="33" t="s">
        <v>51</v>
      </c>
      <c r="B64" s="34" t="s">
        <v>25</v>
      </c>
      <c r="C64" s="34" t="s">
        <v>71</v>
      </c>
      <c r="D64" s="34" t="s">
        <v>50</v>
      </c>
      <c r="E64" s="34"/>
      <c r="F64" s="35">
        <f t="shared" si="2"/>
        <v>200000</v>
      </c>
    </row>
    <row r="65" spans="1:6" x14ac:dyDescent="0.25">
      <c r="A65" s="33" t="s">
        <v>72</v>
      </c>
      <c r="B65" s="34" t="s">
        <v>25</v>
      </c>
      <c r="C65" s="34" t="s">
        <v>71</v>
      </c>
      <c r="D65" s="34" t="s">
        <v>50</v>
      </c>
      <c r="E65" s="34" t="s">
        <v>73</v>
      </c>
      <c r="F65" s="36">
        <v>200000</v>
      </c>
    </row>
    <row r="66" spans="1:6" ht="30" x14ac:dyDescent="0.25">
      <c r="A66" s="33" t="s">
        <v>74</v>
      </c>
      <c r="B66" s="34" t="s">
        <v>25</v>
      </c>
      <c r="C66" s="34" t="s">
        <v>75</v>
      </c>
      <c r="D66" s="34"/>
      <c r="E66" s="34"/>
      <c r="F66" s="35">
        <f>F67+F72+F74+F83+F73</f>
        <v>87090279</v>
      </c>
    </row>
    <row r="67" spans="1:6" ht="60" x14ac:dyDescent="0.25">
      <c r="A67" s="33" t="s">
        <v>76</v>
      </c>
      <c r="B67" s="34" t="s">
        <v>25</v>
      </c>
      <c r="C67" s="34" t="s">
        <v>75</v>
      </c>
      <c r="D67" s="34" t="s">
        <v>77</v>
      </c>
      <c r="E67" s="34"/>
      <c r="F67" s="35">
        <f>F68</f>
        <v>450000</v>
      </c>
    </row>
    <row r="68" spans="1:6" ht="30" x14ac:dyDescent="0.25">
      <c r="A68" s="33" t="s">
        <v>78</v>
      </c>
      <c r="B68" s="34" t="s">
        <v>25</v>
      </c>
      <c r="C68" s="34" t="s">
        <v>75</v>
      </c>
      <c r="D68" s="34" t="s">
        <v>77</v>
      </c>
      <c r="E68" s="34"/>
      <c r="F68" s="35">
        <f>F69+F70+F71</f>
        <v>450000</v>
      </c>
    </row>
    <row r="69" spans="1:6" ht="30" x14ac:dyDescent="0.25">
      <c r="A69" s="33" t="s">
        <v>39</v>
      </c>
      <c r="B69" s="34" t="s">
        <v>25</v>
      </c>
      <c r="C69" s="34" t="s">
        <v>75</v>
      </c>
      <c r="D69" s="34" t="s">
        <v>77</v>
      </c>
      <c r="E69" s="34" t="s">
        <v>40</v>
      </c>
      <c r="F69" s="36">
        <v>450000</v>
      </c>
    </row>
    <row r="70" spans="1:6" ht="30" x14ac:dyDescent="0.25">
      <c r="A70" s="33" t="s">
        <v>23</v>
      </c>
      <c r="B70" s="34" t="s">
        <v>25</v>
      </c>
      <c r="C70" s="34" t="s">
        <v>75</v>
      </c>
      <c r="D70" s="34" t="s">
        <v>52</v>
      </c>
      <c r="E70" s="34" t="s">
        <v>53</v>
      </c>
      <c r="F70" s="36"/>
    </row>
    <row r="71" spans="1:6" x14ac:dyDescent="0.25">
      <c r="A71" s="33" t="s">
        <v>285</v>
      </c>
      <c r="B71" s="34" t="s">
        <v>25</v>
      </c>
      <c r="C71" s="34" t="s">
        <v>75</v>
      </c>
      <c r="D71" s="34" t="s">
        <v>77</v>
      </c>
      <c r="E71" s="34" t="s">
        <v>129</v>
      </c>
      <c r="F71" s="36">
        <v>0</v>
      </c>
    </row>
    <row r="72" spans="1:6" x14ac:dyDescent="0.25">
      <c r="A72" s="33" t="s">
        <v>357</v>
      </c>
      <c r="B72" s="34" t="s">
        <v>25</v>
      </c>
      <c r="C72" s="34" t="s">
        <v>75</v>
      </c>
      <c r="D72" s="34" t="s">
        <v>88</v>
      </c>
      <c r="E72" s="34" t="s">
        <v>124</v>
      </c>
      <c r="F72" s="35">
        <v>79739000</v>
      </c>
    </row>
    <row r="73" spans="1:6" ht="30" x14ac:dyDescent="0.25">
      <c r="A73" s="33" t="s">
        <v>264</v>
      </c>
      <c r="B73" s="34" t="s">
        <v>25</v>
      </c>
      <c r="C73" s="34" t="s">
        <v>75</v>
      </c>
      <c r="D73" s="34" t="s">
        <v>268</v>
      </c>
      <c r="E73" s="34" t="s">
        <v>40</v>
      </c>
      <c r="F73" s="36"/>
    </row>
    <row r="74" spans="1:6" x14ac:dyDescent="0.25">
      <c r="A74" s="33"/>
      <c r="B74" s="34" t="s">
        <v>80</v>
      </c>
      <c r="C74" s="34" t="s">
        <v>75</v>
      </c>
      <c r="D74" s="34" t="s">
        <v>217</v>
      </c>
      <c r="E74" s="34"/>
      <c r="F74" s="35">
        <f>F75+F76+F77+F78+F79+F80+F82+F84+F85+F86+F81</f>
        <v>4295479</v>
      </c>
    </row>
    <row r="75" spans="1:6" ht="31.5" x14ac:dyDescent="0.25">
      <c r="A75" s="42" t="s">
        <v>452</v>
      </c>
      <c r="B75" s="34" t="s">
        <v>25</v>
      </c>
      <c r="C75" s="34" t="s">
        <v>75</v>
      </c>
      <c r="D75" s="34" t="s">
        <v>81</v>
      </c>
      <c r="E75" s="34"/>
      <c r="F75" s="36">
        <v>3975479</v>
      </c>
    </row>
    <row r="76" spans="1:6" ht="78.75" x14ac:dyDescent="0.25">
      <c r="A76" s="116" t="s">
        <v>462</v>
      </c>
      <c r="B76" s="34" t="s">
        <v>25</v>
      </c>
      <c r="C76" s="34" t="s">
        <v>75</v>
      </c>
      <c r="D76" s="34" t="s">
        <v>82</v>
      </c>
      <c r="E76" s="34"/>
      <c r="F76" s="36">
        <v>100000</v>
      </c>
    </row>
    <row r="77" spans="1:6" ht="63" x14ac:dyDescent="0.25">
      <c r="A77" s="116" t="s">
        <v>463</v>
      </c>
      <c r="B77" s="34" t="s">
        <v>25</v>
      </c>
      <c r="C77" s="34" t="s">
        <v>75</v>
      </c>
      <c r="D77" s="34" t="s">
        <v>83</v>
      </c>
      <c r="E77" s="34"/>
      <c r="F77" s="36">
        <v>3000</v>
      </c>
    </row>
    <row r="78" spans="1:6" ht="79.5" thickBot="1" x14ac:dyDescent="0.3">
      <c r="A78" s="152" t="s">
        <v>464</v>
      </c>
      <c r="B78" s="34" t="s">
        <v>25</v>
      </c>
      <c r="C78" s="34" t="s">
        <v>75</v>
      </c>
      <c r="D78" s="34" t="s">
        <v>84</v>
      </c>
      <c r="E78" s="34"/>
      <c r="F78" s="36">
        <v>20000</v>
      </c>
    </row>
    <row r="79" spans="1:6" ht="15.75" x14ac:dyDescent="0.25">
      <c r="A79" s="153"/>
      <c r="B79" s="34"/>
      <c r="C79" s="34"/>
      <c r="D79" s="34"/>
      <c r="E79" s="34"/>
      <c r="F79" s="36">
        <v>0</v>
      </c>
    </row>
    <row r="80" spans="1:6" ht="112.5" customHeight="1" x14ac:dyDescent="0.25">
      <c r="A80" s="116" t="s">
        <v>465</v>
      </c>
      <c r="B80" s="34" t="s">
        <v>25</v>
      </c>
      <c r="C80" s="34" t="s">
        <v>75</v>
      </c>
      <c r="D80" s="34" t="s">
        <v>86</v>
      </c>
      <c r="E80" s="34"/>
      <c r="F80" s="36">
        <v>75000</v>
      </c>
    </row>
    <row r="81" spans="1:6" ht="47.25" x14ac:dyDescent="0.25">
      <c r="A81" s="116" t="s">
        <v>466</v>
      </c>
      <c r="B81" s="34" t="s">
        <v>25</v>
      </c>
      <c r="C81" s="34" t="s">
        <v>75</v>
      </c>
      <c r="D81" s="34" t="s">
        <v>451</v>
      </c>
      <c r="E81" s="34" t="s">
        <v>40</v>
      </c>
      <c r="F81" s="36">
        <v>70000</v>
      </c>
    </row>
    <row r="82" spans="1:6" ht="60" x14ac:dyDescent="0.25">
      <c r="A82" s="37" t="s">
        <v>467</v>
      </c>
      <c r="B82" s="34" t="s">
        <v>25</v>
      </c>
      <c r="C82" s="34" t="s">
        <v>75</v>
      </c>
      <c r="D82" s="34" t="s">
        <v>137</v>
      </c>
      <c r="E82" s="65"/>
      <c r="F82" s="36">
        <v>52000</v>
      </c>
    </row>
    <row r="83" spans="1:6" ht="31.5" x14ac:dyDescent="0.25">
      <c r="A83" s="43" t="s">
        <v>87</v>
      </c>
      <c r="B83" s="34" t="s">
        <v>25</v>
      </c>
      <c r="C83" s="34" t="s">
        <v>75</v>
      </c>
      <c r="D83" s="34" t="s">
        <v>88</v>
      </c>
      <c r="E83" s="34"/>
      <c r="F83" s="36">
        <v>2605800</v>
      </c>
    </row>
    <row r="84" spans="1:6" ht="31.5" x14ac:dyDescent="0.25">
      <c r="A84" s="43" t="s">
        <v>288</v>
      </c>
      <c r="B84" s="34" t="s">
        <v>25</v>
      </c>
      <c r="C84" s="34" t="s">
        <v>75</v>
      </c>
      <c r="D84" s="34" t="s">
        <v>286</v>
      </c>
      <c r="E84" s="34"/>
      <c r="F84" s="36">
        <v>0</v>
      </c>
    </row>
    <row r="85" spans="1:6" ht="15.75" x14ac:dyDescent="0.25">
      <c r="A85" s="43" t="s">
        <v>284</v>
      </c>
      <c r="B85" s="34" t="s">
        <v>25</v>
      </c>
      <c r="C85" s="34" t="s">
        <v>75</v>
      </c>
      <c r="D85" s="34" t="s">
        <v>271</v>
      </c>
      <c r="E85" s="34"/>
      <c r="F85" s="36">
        <v>0</v>
      </c>
    </row>
    <row r="86" spans="1:6" ht="47.25" x14ac:dyDescent="0.25">
      <c r="A86" s="43" t="s">
        <v>289</v>
      </c>
      <c r="B86" s="34" t="s">
        <v>25</v>
      </c>
      <c r="C86" s="34" t="s">
        <v>75</v>
      </c>
      <c r="D86" s="34" t="s">
        <v>287</v>
      </c>
      <c r="E86" s="34"/>
      <c r="F86" s="36">
        <v>0</v>
      </c>
    </row>
    <row r="87" spans="1:6" x14ac:dyDescent="0.25">
      <c r="A87" s="45" t="s">
        <v>89</v>
      </c>
      <c r="B87" s="46" t="s">
        <v>27</v>
      </c>
      <c r="C87" s="47"/>
      <c r="D87" s="47"/>
      <c r="E87" s="47"/>
      <c r="F87" s="48">
        <f t="shared" ref="F87:F90" si="3">F88</f>
        <v>895800</v>
      </c>
    </row>
    <row r="88" spans="1:6" ht="30" x14ac:dyDescent="0.25">
      <c r="A88" s="49" t="s">
        <v>90</v>
      </c>
      <c r="B88" s="50" t="s">
        <v>27</v>
      </c>
      <c r="C88" s="50" t="s">
        <v>34</v>
      </c>
      <c r="D88" s="50"/>
      <c r="E88" s="50"/>
      <c r="F88" s="38">
        <f t="shared" si="3"/>
        <v>895800</v>
      </c>
    </row>
    <row r="89" spans="1:6" ht="30" x14ac:dyDescent="0.25">
      <c r="A89" s="49" t="s">
        <v>91</v>
      </c>
      <c r="B89" s="50" t="s">
        <v>27</v>
      </c>
      <c r="C89" s="50" t="s">
        <v>34</v>
      </c>
      <c r="D89" s="50"/>
      <c r="E89" s="50"/>
      <c r="F89" s="38">
        <f t="shared" si="3"/>
        <v>895800</v>
      </c>
    </row>
    <row r="90" spans="1:6" ht="60" x14ac:dyDescent="0.25">
      <c r="A90" s="51" t="s">
        <v>92</v>
      </c>
      <c r="B90" s="50" t="s">
        <v>27</v>
      </c>
      <c r="C90" s="50" t="s">
        <v>34</v>
      </c>
      <c r="D90" s="50" t="s">
        <v>218</v>
      </c>
      <c r="E90" s="50"/>
      <c r="F90" s="38">
        <f t="shared" si="3"/>
        <v>895800</v>
      </c>
    </row>
    <row r="91" spans="1:6" ht="60" x14ac:dyDescent="0.25">
      <c r="A91" s="51" t="s">
        <v>92</v>
      </c>
      <c r="B91" s="50" t="s">
        <v>27</v>
      </c>
      <c r="C91" s="50" t="s">
        <v>34</v>
      </c>
      <c r="D91" s="50" t="s">
        <v>218</v>
      </c>
      <c r="E91" s="50"/>
      <c r="F91" s="39">
        <v>895800</v>
      </c>
    </row>
    <row r="92" spans="1:6" x14ac:dyDescent="0.25">
      <c r="A92" s="51"/>
      <c r="B92" s="50"/>
      <c r="C92" s="50"/>
      <c r="D92" s="50"/>
      <c r="E92" s="50"/>
      <c r="F92" s="52"/>
    </row>
    <row r="93" spans="1:6" ht="42.75" x14ac:dyDescent="0.25">
      <c r="A93" s="30" t="s">
        <v>97</v>
      </c>
      <c r="B93" s="31" t="s">
        <v>34</v>
      </c>
      <c r="C93" s="31"/>
      <c r="D93" s="31"/>
      <c r="E93" s="31"/>
      <c r="F93" s="59">
        <f>F94+F99+F98+F101</f>
        <v>3000000</v>
      </c>
    </row>
    <row r="94" spans="1:6" ht="60" x14ac:dyDescent="0.25">
      <c r="A94" s="33" t="s">
        <v>311</v>
      </c>
      <c r="B94" s="34" t="s">
        <v>34</v>
      </c>
      <c r="C94" s="34" t="s">
        <v>154</v>
      </c>
      <c r="D94" s="34"/>
      <c r="E94" s="34"/>
      <c r="F94" s="35">
        <f>F97</f>
        <v>3000000</v>
      </c>
    </row>
    <row r="95" spans="1:6" ht="75" x14ac:dyDescent="0.25">
      <c r="A95" s="33" t="s">
        <v>312</v>
      </c>
      <c r="B95" s="34" t="s">
        <v>34</v>
      </c>
      <c r="C95" s="34" t="s">
        <v>154</v>
      </c>
      <c r="D95" s="34" t="s">
        <v>99</v>
      </c>
      <c r="E95" s="34"/>
      <c r="F95" s="35">
        <f>F96</f>
        <v>3000000</v>
      </c>
    </row>
    <row r="96" spans="1:6" ht="75" x14ac:dyDescent="0.25">
      <c r="A96" s="33" t="s">
        <v>312</v>
      </c>
      <c r="B96" s="34" t="s">
        <v>34</v>
      </c>
      <c r="C96" s="34" t="s">
        <v>154</v>
      </c>
      <c r="D96" s="34" t="s">
        <v>99</v>
      </c>
      <c r="E96" s="34"/>
      <c r="F96" s="35">
        <f>F97</f>
        <v>3000000</v>
      </c>
    </row>
    <row r="97" spans="1:6" ht="30" x14ac:dyDescent="0.25">
      <c r="A97" s="33" t="s">
        <v>39</v>
      </c>
      <c r="B97" s="34" t="s">
        <v>34</v>
      </c>
      <c r="C97" s="34" t="s">
        <v>154</v>
      </c>
      <c r="D97" s="34" t="s">
        <v>99</v>
      </c>
      <c r="E97" s="34" t="s">
        <v>40</v>
      </c>
      <c r="F97" s="36">
        <v>3000000</v>
      </c>
    </row>
    <row r="98" spans="1:6" x14ac:dyDescent="0.25">
      <c r="A98" s="33" t="s">
        <v>267</v>
      </c>
      <c r="B98" s="34" t="s">
        <v>34</v>
      </c>
      <c r="C98" s="34" t="s">
        <v>154</v>
      </c>
      <c r="D98" s="34" t="s">
        <v>265</v>
      </c>
      <c r="E98" s="34"/>
      <c r="F98" s="36">
        <v>0</v>
      </c>
    </row>
    <row r="99" spans="1:6" ht="30" x14ac:dyDescent="0.25">
      <c r="A99" s="33" t="s">
        <v>23</v>
      </c>
      <c r="B99" s="34" t="s">
        <v>34</v>
      </c>
      <c r="C99" s="34" t="s">
        <v>154</v>
      </c>
      <c r="D99" s="34" t="s">
        <v>61</v>
      </c>
      <c r="E99" s="34"/>
      <c r="F99" s="35">
        <f>F100</f>
        <v>0</v>
      </c>
    </row>
    <row r="100" spans="1:6" ht="45" x14ac:dyDescent="0.25">
      <c r="A100" s="37" t="s">
        <v>100</v>
      </c>
      <c r="B100" s="34" t="s">
        <v>34</v>
      </c>
      <c r="C100" s="34" t="s">
        <v>154</v>
      </c>
      <c r="D100" s="34" t="s">
        <v>61</v>
      </c>
      <c r="E100" s="34" t="s">
        <v>53</v>
      </c>
      <c r="F100" s="36">
        <v>0</v>
      </c>
    </row>
    <row r="101" spans="1:6" ht="15.75" x14ac:dyDescent="0.25">
      <c r="A101" s="43" t="s">
        <v>284</v>
      </c>
      <c r="B101" s="34" t="s">
        <v>34</v>
      </c>
      <c r="C101" s="34" t="s">
        <v>154</v>
      </c>
      <c r="D101" s="34" t="s">
        <v>271</v>
      </c>
      <c r="E101" s="34"/>
      <c r="F101" s="36">
        <v>0</v>
      </c>
    </row>
    <row r="102" spans="1:6" x14ac:dyDescent="0.25">
      <c r="A102" s="30" t="s">
        <v>101</v>
      </c>
      <c r="B102" s="31" t="s">
        <v>44</v>
      </c>
      <c r="C102" s="31"/>
      <c r="D102" s="31"/>
      <c r="E102" s="31"/>
      <c r="F102" s="59">
        <f>F104+F117+F112+F111</f>
        <v>48063400</v>
      </c>
    </row>
    <row r="103" spans="1:6" x14ac:dyDescent="0.25">
      <c r="A103" s="53"/>
      <c r="B103" s="54"/>
      <c r="C103" s="54"/>
      <c r="D103" s="54"/>
      <c r="E103" s="54"/>
      <c r="F103" s="55"/>
    </row>
    <row r="104" spans="1:6" ht="31.5" x14ac:dyDescent="0.25">
      <c r="A104" s="43" t="s">
        <v>318</v>
      </c>
      <c r="B104" s="34" t="s">
        <v>44</v>
      </c>
      <c r="C104" s="34" t="s">
        <v>102</v>
      </c>
      <c r="D104" s="34"/>
      <c r="E104" s="54"/>
      <c r="F104" s="36">
        <f>F105+F107+F109</f>
        <v>546300</v>
      </c>
    </row>
    <row r="105" spans="1:6" ht="79.5" thickBot="1" x14ac:dyDescent="0.3">
      <c r="A105" s="44" t="s">
        <v>468</v>
      </c>
      <c r="B105" s="34" t="s">
        <v>44</v>
      </c>
      <c r="C105" s="34" t="s">
        <v>102</v>
      </c>
      <c r="D105" s="34" t="s">
        <v>103</v>
      </c>
      <c r="E105" s="34" t="s">
        <v>499</v>
      </c>
      <c r="F105" s="36">
        <v>0</v>
      </c>
    </row>
    <row r="106" spans="1:6" ht="95.25" thickBot="1" x14ac:dyDescent="0.3">
      <c r="A106" s="44" t="s">
        <v>469</v>
      </c>
      <c r="B106" s="34" t="s">
        <v>44</v>
      </c>
      <c r="C106" s="34" t="s">
        <v>102</v>
      </c>
      <c r="D106" s="34" t="s">
        <v>104</v>
      </c>
      <c r="E106" s="34" t="s">
        <v>40</v>
      </c>
      <c r="F106" s="36">
        <v>0</v>
      </c>
    </row>
    <row r="107" spans="1:6" ht="60" x14ac:dyDescent="0.25">
      <c r="A107" s="33" t="s">
        <v>315</v>
      </c>
      <c r="B107" s="34" t="s">
        <v>44</v>
      </c>
      <c r="C107" s="34" t="s">
        <v>102</v>
      </c>
      <c r="D107" s="34" t="s">
        <v>316</v>
      </c>
      <c r="E107" s="34"/>
      <c r="F107" s="35">
        <f>F108</f>
        <v>396000</v>
      </c>
    </row>
    <row r="108" spans="1:6" ht="60" x14ac:dyDescent="0.25">
      <c r="A108" s="33" t="s">
        <v>315</v>
      </c>
      <c r="B108" s="34" t="s">
        <v>44</v>
      </c>
      <c r="C108" s="34" t="s">
        <v>102</v>
      </c>
      <c r="D108" s="34" t="s">
        <v>316</v>
      </c>
      <c r="E108" s="34" t="s">
        <v>40</v>
      </c>
      <c r="F108" s="36">
        <v>396000</v>
      </c>
    </row>
    <row r="109" spans="1:6" ht="90" x14ac:dyDescent="0.25">
      <c r="A109" s="33" t="s">
        <v>317</v>
      </c>
      <c r="B109" s="34" t="s">
        <v>44</v>
      </c>
      <c r="C109" s="34" t="s">
        <v>102</v>
      </c>
      <c r="D109" s="34" t="s">
        <v>319</v>
      </c>
      <c r="E109" s="34"/>
      <c r="F109" s="35">
        <f>F110</f>
        <v>150300</v>
      </c>
    </row>
    <row r="110" spans="1:6" ht="90" x14ac:dyDescent="0.25">
      <c r="A110" s="33" t="s">
        <v>317</v>
      </c>
      <c r="B110" s="34" t="s">
        <v>44</v>
      </c>
      <c r="C110" s="34" t="s">
        <v>102</v>
      </c>
      <c r="D110" s="34" t="s">
        <v>319</v>
      </c>
      <c r="E110" s="34"/>
      <c r="F110" s="36">
        <v>150300</v>
      </c>
    </row>
    <row r="111" spans="1:6" ht="30" x14ac:dyDescent="0.25">
      <c r="A111" s="33" t="s">
        <v>359</v>
      </c>
      <c r="B111" s="34" t="s">
        <v>44</v>
      </c>
      <c r="C111" s="34" t="s">
        <v>64</v>
      </c>
      <c r="D111" s="34" t="s">
        <v>360</v>
      </c>
      <c r="E111" s="34" t="s">
        <v>40</v>
      </c>
      <c r="F111" s="35"/>
    </row>
    <row r="112" spans="1:6" x14ac:dyDescent="0.25">
      <c r="A112" s="37" t="s">
        <v>106</v>
      </c>
      <c r="B112" s="34" t="s">
        <v>44</v>
      </c>
      <c r="C112" s="34" t="s">
        <v>98</v>
      </c>
      <c r="D112" s="34"/>
      <c r="E112" s="34"/>
      <c r="F112" s="35">
        <f>F113</f>
        <v>45273400</v>
      </c>
    </row>
    <row r="113" spans="1:6" x14ac:dyDescent="0.25">
      <c r="A113" s="37" t="s">
        <v>106</v>
      </c>
      <c r="B113" s="34" t="s">
        <v>44</v>
      </c>
      <c r="C113" s="34" t="s">
        <v>98</v>
      </c>
      <c r="D113" s="34"/>
      <c r="E113" s="34"/>
      <c r="F113" s="35">
        <f>F114+F115+F116</f>
        <v>45273400</v>
      </c>
    </row>
    <row r="114" spans="1:6" ht="124.5" customHeight="1" x14ac:dyDescent="0.25">
      <c r="A114" s="37" t="s">
        <v>527</v>
      </c>
      <c r="B114" s="34" t="s">
        <v>44</v>
      </c>
      <c r="C114" s="34" t="s">
        <v>98</v>
      </c>
      <c r="D114" s="34" t="s">
        <v>528</v>
      </c>
      <c r="E114" s="65" t="s">
        <v>40</v>
      </c>
      <c r="F114" s="36">
        <v>0</v>
      </c>
    </row>
    <row r="115" spans="1:6" ht="30" x14ac:dyDescent="0.25">
      <c r="A115" s="37" t="s">
        <v>108</v>
      </c>
      <c r="B115" s="34" t="s">
        <v>44</v>
      </c>
      <c r="C115" s="34" t="s">
        <v>98</v>
      </c>
      <c r="D115" s="34" t="s">
        <v>107</v>
      </c>
      <c r="E115" s="34" t="s">
        <v>40</v>
      </c>
      <c r="F115" s="61">
        <v>21646800</v>
      </c>
    </row>
    <row r="116" spans="1:6" ht="60" x14ac:dyDescent="0.25">
      <c r="A116" s="37" t="s">
        <v>530</v>
      </c>
      <c r="B116" s="34" t="s">
        <v>44</v>
      </c>
      <c r="C116" s="34" t="s">
        <v>98</v>
      </c>
      <c r="D116" s="34" t="s">
        <v>529</v>
      </c>
      <c r="E116" s="34" t="s">
        <v>40</v>
      </c>
      <c r="F116" s="61">
        <v>23626600</v>
      </c>
    </row>
    <row r="117" spans="1:6" ht="30" x14ac:dyDescent="0.25">
      <c r="A117" s="33" t="s">
        <v>109</v>
      </c>
      <c r="B117" s="34" t="s">
        <v>44</v>
      </c>
      <c r="C117" s="34" t="s">
        <v>110</v>
      </c>
      <c r="D117" s="34"/>
      <c r="E117" s="34"/>
      <c r="F117" s="35">
        <f>F119+F118+F125+F126+F127</f>
        <v>2243700</v>
      </c>
    </row>
    <row r="118" spans="1:6" x14ac:dyDescent="0.25">
      <c r="A118" s="33" t="s">
        <v>248</v>
      </c>
      <c r="B118" s="34" t="s">
        <v>44</v>
      </c>
      <c r="C118" s="34" t="s">
        <v>110</v>
      </c>
      <c r="D118" s="34" t="s">
        <v>249</v>
      </c>
      <c r="E118" s="34" t="s">
        <v>40</v>
      </c>
      <c r="F118" s="36"/>
    </row>
    <row r="119" spans="1:6" x14ac:dyDescent="0.25">
      <c r="A119" s="33"/>
      <c r="B119" s="34"/>
      <c r="C119" s="34"/>
      <c r="D119" s="34"/>
      <c r="E119" s="34"/>
      <c r="F119" s="35">
        <f>+F123+F121+F122+F120+F124</f>
        <v>400000</v>
      </c>
    </row>
    <row r="120" spans="1:6" x14ac:dyDescent="0.25">
      <c r="A120" s="33" t="s">
        <v>111</v>
      </c>
      <c r="B120" s="34" t="s">
        <v>44</v>
      </c>
      <c r="C120" s="34" t="s">
        <v>110</v>
      </c>
      <c r="D120" s="34" t="s">
        <v>112</v>
      </c>
      <c r="E120" s="34" t="s">
        <v>40</v>
      </c>
      <c r="F120" s="36">
        <v>0</v>
      </c>
    </row>
    <row r="121" spans="1:6" ht="78.75" x14ac:dyDescent="0.25">
      <c r="A121" s="57" t="s">
        <v>470</v>
      </c>
      <c r="B121" s="34" t="s">
        <v>44</v>
      </c>
      <c r="C121" s="34" t="s">
        <v>110</v>
      </c>
      <c r="D121" s="34" t="s">
        <v>113</v>
      </c>
      <c r="E121" s="34" t="s">
        <v>499</v>
      </c>
      <c r="F121" s="36">
        <v>0</v>
      </c>
    </row>
    <row r="122" spans="1:6" ht="94.5" x14ac:dyDescent="0.25">
      <c r="A122" s="58" t="s">
        <v>500</v>
      </c>
      <c r="B122" s="34" t="s">
        <v>44</v>
      </c>
      <c r="C122" s="34" t="s">
        <v>110</v>
      </c>
      <c r="D122" s="34" t="s">
        <v>114</v>
      </c>
      <c r="E122" s="34" t="s">
        <v>40</v>
      </c>
      <c r="F122" s="36">
        <v>400000</v>
      </c>
    </row>
    <row r="123" spans="1:6" ht="31.5" x14ac:dyDescent="0.25">
      <c r="A123" s="42" t="s">
        <v>245</v>
      </c>
      <c r="B123" s="34" t="s">
        <v>44</v>
      </c>
      <c r="C123" s="34" t="s">
        <v>110</v>
      </c>
      <c r="D123" s="34" t="s">
        <v>251</v>
      </c>
      <c r="E123" s="34" t="s">
        <v>40</v>
      </c>
      <c r="F123" s="36">
        <v>0</v>
      </c>
    </row>
    <row r="124" spans="1:6" ht="94.5" x14ac:dyDescent="0.25">
      <c r="A124" s="42" t="s">
        <v>471</v>
      </c>
      <c r="B124" s="34" t="s">
        <v>44</v>
      </c>
      <c r="C124" s="34" t="s">
        <v>110</v>
      </c>
      <c r="D124" s="34" t="s">
        <v>254</v>
      </c>
      <c r="E124" s="34" t="s">
        <v>40</v>
      </c>
      <c r="F124" s="36"/>
    </row>
    <row r="125" spans="1:6" x14ac:dyDescent="0.25">
      <c r="A125" s="37" t="s">
        <v>220</v>
      </c>
      <c r="B125" s="34" t="s">
        <v>44</v>
      </c>
      <c r="C125" s="34" t="s">
        <v>110</v>
      </c>
      <c r="D125" s="34" t="s">
        <v>219</v>
      </c>
      <c r="E125" s="34" t="s">
        <v>501</v>
      </c>
      <c r="F125" s="36">
        <v>1843700</v>
      </c>
    </row>
    <row r="126" spans="1:6" ht="30" x14ac:dyDescent="0.25">
      <c r="A126" s="33" t="s">
        <v>23</v>
      </c>
      <c r="B126" s="34" t="s">
        <v>44</v>
      </c>
      <c r="C126" s="34" t="s">
        <v>110</v>
      </c>
      <c r="D126" s="34" t="s">
        <v>52</v>
      </c>
      <c r="E126" s="34" t="s">
        <v>53</v>
      </c>
      <c r="F126" s="36">
        <v>0</v>
      </c>
    </row>
    <row r="127" spans="1:6" ht="15.75" x14ac:dyDescent="0.25">
      <c r="A127" s="43" t="s">
        <v>284</v>
      </c>
      <c r="B127" s="34" t="s">
        <v>44</v>
      </c>
      <c r="C127" s="34" t="s">
        <v>110</v>
      </c>
      <c r="D127" s="34" t="s">
        <v>271</v>
      </c>
      <c r="E127" s="34"/>
      <c r="F127" s="36">
        <v>0</v>
      </c>
    </row>
    <row r="128" spans="1:6" ht="28.5" x14ac:dyDescent="0.25">
      <c r="A128" s="30" t="s">
        <v>115</v>
      </c>
      <c r="B128" s="31" t="s">
        <v>102</v>
      </c>
      <c r="C128" s="31"/>
      <c r="D128" s="31"/>
      <c r="E128" s="31"/>
      <c r="F128" s="59">
        <f>F129</f>
        <v>32820500</v>
      </c>
    </row>
    <row r="129" spans="1:6" ht="30" x14ac:dyDescent="0.25">
      <c r="A129" s="33" t="s">
        <v>116</v>
      </c>
      <c r="B129" s="34" t="s">
        <v>102</v>
      </c>
      <c r="C129" s="34" t="s">
        <v>117</v>
      </c>
      <c r="D129" s="34"/>
      <c r="E129" s="34"/>
      <c r="F129" s="35">
        <f>F130+F134+F136+F137+F138+F133</f>
        <v>32820500</v>
      </c>
    </row>
    <row r="130" spans="1:6" x14ac:dyDescent="0.25">
      <c r="A130" s="37"/>
      <c r="B130" s="34"/>
      <c r="C130" s="34"/>
      <c r="D130" s="34"/>
      <c r="E130" s="34"/>
      <c r="F130" s="35">
        <f>F131</f>
        <v>0</v>
      </c>
    </row>
    <row r="131" spans="1:6" x14ac:dyDescent="0.25">
      <c r="A131" s="37" t="s">
        <v>237</v>
      </c>
      <c r="B131" s="34" t="s">
        <v>102</v>
      </c>
      <c r="C131" s="34" t="s">
        <v>25</v>
      </c>
      <c r="D131" s="34"/>
      <c r="E131" s="34"/>
      <c r="F131" s="35">
        <f>F132</f>
        <v>0</v>
      </c>
    </row>
    <row r="132" spans="1:6" x14ac:dyDescent="0.25">
      <c r="A132" s="99" t="s">
        <v>258</v>
      </c>
      <c r="B132" s="65" t="s">
        <v>102</v>
      </c>
      <c r="C132" s="65" t="s">
        <v>25</v>
      </c>
      <c r="D132" s="65" t="s">
        <v>236</v>
      </c>
      <c r="E132" s="65"/>
      <c r="F132" s="36"/>
    </row>
    <row r="133" spans="1:6" ht="47.25" x14ac:dyDescent="0.25">
      <c r="A133" s="43" t="s">
        <v>289</v>
      </c>
      <c r="B133" s="34" t="s">
        <v>102</v>
      </c>
      <c r="C133" s="34" t="s">
        <v>27</v>
      </c>
      <c r="D133" s="34" t="s">
        <v>290</v>
      </c>
      <c r="E133" s="34"/>
      <c r="F133" s="36">
        <v>0</v>
      </c>
    </row>
    <row r="134" spans="1:6" x14ac:dyDescent="0.25">
      <c r="A134" s="33" t="s">
        <v>111</v>
      </c>
      <c r="B134" s="34" t="s">
        <v>102</v>
      </c>
      <c r="C134" s="34" t="s">
        <v>27</v>
      </c>
      <c r="D134" s="34" t="s">
        <v>118</v>
      </c>
      <c r="E134" s="34"/>
      <c r="F134" s="35">
        <f>F135</f>
        <v>8082500</v>
      </c>
    </row>
    <row r="135" spans="1:6" ht="78.75" x14ac:dyDescent="0.25">
      <c r="A135" s="100" t="s">
        <v>472</v>
      </c>
      <c r="B135" s="34" t="s">
        <v>102</v>
      </c>
      <c r="C135" s="34" t="s">
        <v>27</v>
      </c>
      <c r="D135" s="34" t="s">
        <v>118</v>
      </c>
      <c r="E135" s="34"/>
      <c r="F135" s="36">
        <v>8082500</v>
      </c>
    </row>
    <row r="136" spans="1:6" ht="110.25" x14ac:dyDescent="0.25">
      <c r="A136" s="168" t="s">
        <v>517</v>
      </c>
      <c r="B136" s="34" t="s">
        <v>102</v>
      </c>
      <c r="C136" s="34" t="s">
        <v>34</v>
      </c>
      <c r="D136" s="34" t="s">
        <v>518</v>
      </c>
      <c r="E136" s="34"/>
      <c r="F136" s="36">
        <v>24738000</v>
      </c>
    </row>
    <row r="137" spans="1:6" ht="47.25" x14ac:dyDescent="0.25">
      <c r="A137" s="98" t="s">
        <v>238</v>
      </c>
      <c r="B137" s="34" t="s">
        <v>102</v>
      </c>
      <c r="C137" s="34" t="s">
        <v>27</v>
      </c>
      <c r="D137" s="34" t="s">
        <v>291</v>
      </c>
      <c r="E137" s="34"/>
      <c r="F137" s="36">
        <v>0</v>
      </c>
    </row>
    <row r="138" spans="1:6" ht="45" x14ac:dyDescent="0.25">
      <c r="A138" s="37" t="s">
        <v>100</v>
      </c>
      <c r="B138" s="34" t="s">
        <v>102</v>
      </c>
      <c r="C138" s="34" t="s">
        <v>34</v>
      </c>
      <c r="D138" s="34" t="s">
        <v>61</v>
      </c>
      <c r="E138" s="34"/>
      <c r="F138" s="36"/>
    </row>
    <row r="139" spans="1:6" x14ac:dyDescent="0.25">
      <c r="A139" s="101" t="s">
        <v>302</v>
      </c>
      <c r="B139" s="102" t="s">
        <v>64</v>
      </c>
      <c r="C139" s="103"/>
      <c r="D139" s="103"/>
      <c r="E139" s="103"/>
      <c r="F139" s="104">
        <f>F140</f>
        <v>660000</v>
      </c>
    </row>
    <row r="140" spans="1:6" ht="30" x14ac:dyDescent="0.25">
      <c r="A140" s="37" t="s">
        <v>303</v>
      </c>
      <c r="B140" s="34" t="s">
        <v>64</v>
      </c>
      <c r="C140" s="34" t="s">
        <v>102</v>
      </c>
      <c r="D140" s="34"/>
      <c r="E140" s="34"/>
      <c r="F140" s="36">
        <f>F141+F142</f>
        <v>660000</v>
      </c>
    </row>
    <row r="141" spans="1:6" ht="75" x14ac:dyDescent="0.25">
      <c r="A141" s="37" t="s">
        <v>473</v>
      </c>
      <c r="B141" s="34" t="s">
        <v>64</v>
      </c>
      <c r="C141" s="34" t="s">
        <v>102</v>
      </c>
      <c r="D141" s="34" t="s">
        <v>85</v>
      </c>
      <c r="E141" s="34" t="s">
        <v>305</v>
      </c>
      <c r="F141" s="36">
        <v>60000</v>
      </c>
    </row>
    <row r="142" spans="1:6" ht="90" x14ac:dyDescent="0.25">
      <c r="A142" s="37" t="s">
        <v>447</v>
      </c>
      <c r="B142" s="34" t="s">
        <v>64</v>
      </c>
      <c r="C142" s="34" t="s">
        <v>102</v>
      </c>
      <c r="D142" s="34" t="s">
        <v>507</v>
      </c>
      <c r="E142" s="34" t="s">
        <v>40</v>
      </c>
      <c r="F142" s="36">
        <v>600000</v>
      </c>
    </row>
    <row r="143" spans="1:6" x14ac:dyDescent="0.25">
      <c r="A143" s="30" t="s">
        <v>120</v>
      </c>
      <c r="B143" s="31" t="s">
        <v>69</v>
      </c>
      <c r="C143" s="31"/>
      <c r="D143" s="31"/>
      <c r="E143" s="31"/>
      <c r="F143" s="59">
        <f>F152+F186+F190+F146+F149+F150+F145+F151</f>
        <v>409205786</v>
      </c>
    </row>
    <row r="144" spans="1:6" x14ac:dyDescent="0.25">
      <c r="A144" s="30" t="s">
        <v>294</v>
      </c>
      <c r="B144" s="31" t="s">
        <v>69</v>
      </c>
      <c r="C144" s="31" t="s">
        <v>25</v>
      </c>
      <c r="D144" s="31"/>
      <c r="E144" s="31"/>
      <c r="F144" s="59">
        <f>F145+F147+F148+F149+F150+F151</f>
        <v>81793900</v>
      </c>
    </row>
    <row r="145" spans="1:6" ht="30" x14ac:dyDescent="0.25">
      <c r="A145" s="97" t="s">
        <v>239</v>
      </c>
      <c r="B145" s="34" t="s">
        <v>69</v>
      </c>
      <c r="C145" s="34" t="s">
        <v>25</v>
      </c>
      <c r="D145" s="34" t="s">
        <v>240</v>
      </c>
      <c r="E145" s="65"/>
      <c r="F145" s="61"/>
    </row>
    <row r="146" spans="1:6" x14ac:dyDescent="0.25">
      <c r="A146" s="33" t="s">
        <v>121</v>
      </c>
      <c r="B146" s="34" t="s">
        <v>69</v>
      </c>
      <c r="C146" s="34" t="s">
        <v>25</v>
      </c>
      <c r="D146" s="34" t="s">
        <v>221</v>
      </c>
      <c r="E146" s="54"/>
      <c r="F146" s="60">
        <f>F147+F148</f>
        <v>40242200</v>
      </c>
    </row>
    <row r="147" spans="1:6" x14ac:dyDescent="0.25">
      <c r="A147" s="33" t="s">
        <v>121</v>
      </c>
      <c r="B147" s="34" t="s">
        <v>69</v>
      </c>
      <c r="C147" s="34" t="s">
        <v>25</v>
      </c>
      <c r="D147" s="34" t="s">
        <v>221</v>
      </c>
      <c r="E147" s="34" t="s">
        <v>124</v>
      </c>
      <c r="F147" s="61">
        <v>39450600</v>
      </c>
    </row>
    <row r="148" spans="1:6" ht="129.75" customHeight="1" x14ac:dyDescent="0.25">
      <c r="A148" s="33" t="s">
        <v>361</v>
      </c>
      <c r="B148" s="34" t="s">
        <v>69</v>
      </c>
      <c r="C148" s="34" t="s">
        <v>25</v>
      </c>
      <c r="D148" s="34" t="s">
        <v>526</v>
      </c>
      <c r="E148" s="34" t="s">
        <v>129</v>
      </c>
      <c r="F148" s="35">
        <v>791600</v>
      </c>
    </row>
    <row r="149" spans="1:6" ht="15.75" x14ac:dyDescent="0.25">
      <c r="A149" s="43"/>
      <c r="B149" s="34"/>
      <c r="C149" s="34"/>
      <c r="D149" s="34"/>
      <c r="E149" s="34"/>
      <c r="F149" s="60"/>
    </row>
    <row r="150" spans="1:6" ht="30" x14ac:dyDescent="0.25">
      <c r="A150" s="37" t="s">
        <v>223</v>
      </c>
      <c r="B150" s="34" t="s">
        <v>69</v>
      </c>
      <c r="C150" s="34" t="s">
        <v>25</v>
      </c>
      <c r="D150" s="34" t="s">
        <v>222</v>
      </c>
      <c r="E150" s="34" t="s">
        <v>124</v>
      </c>
      <c r="F150" s="61">
        <v>41551700</v>
      </c>
    </row>
    <row r="151" spans="1:6" ht="15.75" x14ac:dyDescent="0.25">
      <c r="A151" s="43" t="s">
        <v>284</v>
      </c>
      <c r="B151" s="34" t="s">
        <v>69</v>
      </c>
      <c r="C151" s="34" t="s">
        <v>25</v>
      </c>
      <c r="D151" s="34" t="s">
        <v>271</v>
      </c>
      <c r="E151" s="34"/>
      <c r="F151" s="61">
        <v>0</v>
      </c>
    </row>
    <row r="152" spans="1:6" x14ac:dyDescent="0.25">
      <c r="A152" s="33" t="s">
        <v>122</v>
      </c>
      <c r="B152" s="34" t="s">
        <v>69</v>
      </c>
      <c r="C152" s="34" t="s">
        <v>27</v>
      </c>
      <c r="D152" s="34"/>
      <c r="E152" s="34"/>
      <c r="F152" s="35">
        <f>F153+F166+F182+F201</f>
        <v>308813086</v>
      </c>
    </row>
    <row r="153" spans="1:6" ht="45" x14ac:dyDescent="0.25">
      <c r="A153" s="33" t="s">
        <v>123</v>
      </c>
      <c r="B153" s="34" t="s">
        <v>69</v>
      </c>
      <c r="C153" s="34" t="s">
        <v>27</v>
      </c>
      <c r="D153" s="34"/>
      <c r="E153" s="34"/>
      <c r="F153" s="35">
        <f>F154</f>
        <v>298645900</v>
      </c>
    </row>
    <row r="154" spans="1:6" ht="30" x14ac:dyDescent="0.25">
      <c r="A154" s="33" t="s">
        <v>125</v>
      </c>
      <c r="B154" s="34" t="s">
        <v>69</v>
      </c>
      <c r="C154" s="34" t="s">
        <v>27</v>
      </c>
      <c r="D154" s="34"/>
      <c r="E154" s="34"/>
      <c r="F154" s="35">
        <f>F155</f>
        <v>298645900</v>
      </c>
    </row>
    <row r="155" spans="1:6" x14ac:dyDescent="0.25">
      <c r="A155" s="33"/>
      <c r="B155" s="34" t="s">
        <v>69</v>
      </c>
      <c r="C155" s="34" t="s">
        <v>27</v>
      </c>
      <c r="D155" s="34"/>
      <c r="E155" s="34"/>
      <c r="F155" s="35">
        <f>F156+F158+F161+F160+F162+F163+F165+F157+F164+F159</f>
        <v>298645900</v>
      </c>
    </row>
    <row r="156" spans="1:6" x14ac:dyDescent="0.25">
      <c r="A156" s="33" t="s">
        <v>121</v>
      </c>
      <c r="B156" s="34" t="s">
        <v>69</v>
      </c>
      <c r="C156" s="34" t="s">
        <v>27</v>
      </c>
      <c r="D156" s="34" t="s">
        <v>446</v>
      </c>
      <c r="E156" s="34" t="s">
        <v>498</v>
      </c>
      <c r="F156" s="61">
        <v>167577200</v>
      </c>
    </row>
    <row r="157" spans="1:6" ht="150" x14ac:dyDescent="0.25">
      <c r="A157" s="62" t="s">
        <v>363</v>
      </c>
      <c r="B157" s="34" t="s">
        <v>69</v>
      </c>
      <c r="C157" s="34" t="s">
        <v>27</v>
      </c>
      <c r="D157" s="34" t="s">
        <v>525</v>
      </c>
      <c r="E157" s="34" t="s">
        <v>497</v>
      </c>
      <c r="F157" s="35">
        <v>653600</v>
      </c>
    </row>
    <row r="158" spans="1:6" x14ac:dyDescent="0.25">
      <c r="A158" s="33" t="s">
        <v>126</v>
      </c>
      <c r="B158" s="34" t="s">
        <v>69</v>
      </c>
      <c r="C158" s="34" t="s">
        <v>27</v>
      </c>
      <c r="D158" s="34" t="s">
        <v>127</v>
      </c>
      <c r="E158" s="34" t="s">
        <v>498</v>
      </c>
      <c r="F158" s="61">
        <v>121401900</v>
      </c>
    </row>
    <row r="159" spans="1:6" ht="45" x14ac:dyDescent="0.25">
      <c r="A159" s="33" t="s">
        <v>523</v>
      </c>
      <c r="B159" s="34" t="s">
        <v>69</v>
      </c>
      <c r="C159" s="34" t="s">
        <v>27</v>
      </c>
      <c r="D159" s="34" t="s">
        <v>525</v>
      </c>
      <c r="E159" s="34" t="s">
        <v>498</v>
      </c>
      <c r="F159" s="61">
        <v>417600</v>
      </c>
    </row>
    <row r="160" spans="1:6" ht="30" x14ac:dyDescent="0.25">
      <c r="A160" s="33" t="s">
        <v>522</v>
      </c>
      <c r="B160" s="34" t="s">
        <v>69</v>
      </c>
      <c r="C160" s="34" t="s">
        <v>27</v>
      </c>
      <c r="D160" s="34" t="s">
        <v>521</v>
      </c>
      <c r="E160" s="34" t="s">
        <v>498</v>
      </c>
      <c r="F160" s="36">
        <v>2922900</v>
      </c>
    </row>
    <row r="161" spans="1:6" ht="30" x14ac:dyDescent="0.25">
      <c r="A161" s="33" t="s">
        <v>524</v>
      </c>
      <c r="B161" s="34" t="s">
        <v>69</v>
      </c>
      <c r="C161" s="34" t="s">
        <v>27</v>
      </c>
      <c r="D161" s="34" t="s">
        <v>234</v>
      </c>
      <c r="E161" s="34" t="s">
        <v>498</v>
      </c>
      <c r="F161" s="36">
        <v>562800</v>
      </c>
    </row>
    <row r="162" spans="1:6" ht="47.25" x14ac:dyDescent="0.25">
      <c r="A162" s="43" t="s">
        <v>474</v>
      </c>
      <c r="B162" s="34" t="s">
        <v>69</v>
      </c>
      <c r="C162" s="34" t="s">
        <v>27</v>
      </c>
      <c r="D162" s="34" t="s">
        <v>144</v>
      </c>
      <c r="E162" s="34" t="s">
        <v>40</v>
      </c>
      <c r="F162" s="52">
        <v>4000000</v>
      </c>
    </row>
    <row r="163" spans="1:6" x14ac:dyDescent="0.25">
      <c r="A163" s="33" t="s">
        <v>297</v>
      </c>
      <c r="B163" s="34" t="s">
        <v>69</v>
      </c>
      <c r="C163" s="34" t="s">
        <v>27</v>
      </c>
      <c r="D163" s="34" t="s">
        <v>299</v>
      </c>
      <c r="E163" s="34" t="s">
        <v>497</v>
      </c>
      <c r="F163" s="36">
        <v>0</v>
      </c>
    </row>
    <row r="164" spans="1:6" ht="30" x14ac:dyDescent="0.25">
      <c r="A164" s="33" t="s">
        <v>306</v>
      </c>
      <c r="B164" s="34" t="s">
        <v>69</v>
      </c>
      <c r="C164" s="34" t="s">
        <v>27</v>
      </c>
      <c r="D164" s="34" t="s">
        <v>358</v>
      </c>
      <c r="E164" s="34" t="s">
        <v>497</v>
      </c>
      <c r="F164" s="36">
        <v>1109900</v>
      </c>
    </row>
    <row r="165" spans="1:6" x14ac:dyDescent="0.25">
      <c r="A165" s="33" t="s">
        <v>298</v>
      </c>
      <c r="B165" s="34" t="s">
        <v>69</v>
      </c>
      <c r="C165" s="34" t="s">
        <v>27</v>
      </c>
      <c r="D165" s="34" t="s">
        <v>300</v>
      </c>
      <c r="E165" s="34" t="s">
        <v>497</v>
      </c>
      <c r="F165" s="61">
        <v>0</v>
      </c>
    </row>
    <row r="166" spans="1:6" ht="30" x14ac:dyDescent="0.25">
      <c r="A166" s="33" t="s">
        <v>130</v>
      </c>
      <c r="B166" s="34" t="s">
        <v>69</v>
      </c>
      <c r="C166" s="34" t="s">
        <v>34</v>
      </c>
      <c r="D166" s="34"/>
      <c r="E166" s="34"/>
      <c r="F166" s="60">
        <f>F167+F172+F173+F181</f>
        <v>10167186</v>
      </c>
    </row>
    <row r="167" spans="1:6" ht="30" x14ac:dyDescent="0.25">
      <c r="A167" s="33" t="s">
        <v>125</v>
      </c>
      <c r="B167" s="34" t="s">
        <v>69</v>
      </c>
      <c r="C167" s="34" t="s">
        <v>34</v>
      </c>
      <c r="D167" s="34" t="s">
        <v>131</v>
      </c>
      <c r="E167" s="34"/>
      <c r="F167" s="35">
        <f>F168</f>
        <v>7640996</v>
      </c>
    </row>
    <row r="168" spans="1:6" x14ac:dyDescent="0.25">
      <c r="A168" s="33"/>
      <c r="B168" s="34"/>
      <c r="C168" s="34"/>
      <c r="D168" s="34"/>
      <c r="E168" s="34"/>
      <c r="F168" s="35">
        <f>F169+F170+F171</f>
        <v>7640996</v>
      </c>
    </row>
    <row r="169" spans="1:6" x14ac:dyDescent="0.25">
      <c r="A169" s="33" t="s">
        <v>132</v>
      </c>
      <c r="B169" s="34" t="s">
        <v>69</v>
      </c>
      <c r="C169" s="34" t="s">
        <v>34</v>
      </c>
      <c r="D169" s="34" t="s">
        <v>131</v>
      </c>
      <c r="E169" s="34" t="s">
        <v>124</v>
      </c>
      <c r="F169" s="36">
        <v>3652100</v>
      </c>
    </row>
    <row r="170" spans="1:6" x14ac:dyDescent="0.25">
      <c r="A170" s="33" t="s">
        <v>133</v>
      </c>
      <c r="B170" s="34" t="s">
        <v>69</v>
      </c>
      <c r="C170" s="34" t="s">
        <v>34</v>
      </c>
      <c r="D170" s="34" t="s">
        <v>131</v>
      </c>
      <c r="E170" s="34" t="s">
        <v>433</v>
      </c>
      <c r="F170" s="36">
        <v>1337796</v>
      </c>
    </row>
    <row r="171" spans="1:6" x14ac:dyDescent="0.25">
      <c r="A171" s="33" t="s">
        <v>535</v>
      </c>
      <c r="B171" s="34" t="s">
        <v>71</v>
      </c>
      <c r="C171" s="34" t="s">
        <v>27</v>
      </c>
      <c r="D171" s="34" t="s">
        <v>131</v>
      </c>
      <c r="E171" s="34" t="s">
        <v>433</v>
      </c>
      <c r="F171" s="36">
        <v>2651100</v>
      </c>
    </row>
    <row r="172" spans="1:6" x14ac:dyDescent="0.25">
      <c r="A172" s="33" t="s">
        <v>270</v>
      </c>
      <c r="B172" s="34" t="s">
        <v>69</v>
      </c>
      <c r="C172" s="34" t="s">
        <v>34</v>
      </c>
      <c r="D172" s="34" t="s">
        <v>271</v>
      </c>
      <c r="E172" s="34"/>
      <c r="F172" s="36">
        <v>0</v>
      </c>
    </row>
    <row r="173" spans="1:6" ht="60" x14ac:dyDescent="0.25">
      <c r="A173" s="33" t="s">
        <v>320</v>
      </c>
      <c r="B173" s="34" t="s">
        <v>69</v>
      </c>
      <c r="C173" s="34" t="s">
        <v>34</v>
      </c>
      <c r="D173" s="34" t="s">
        <v>321</v>
      </c>
      <c r="E173" s="34"/>
      <c r="F173" s="36">
        <f>F174</f>
        <v>2526190</v>
      </c>
    </row>
    <row r="174" spans="1:6" ht="60" x14ac:dyDescent="0.25">
      <c r="A174" s="33" t="s">
        <v>320</v>
      </c>
      <c r="B174" s="34" t="s">
        <v>69</v>
      </c>
      <c r="C174" s="34" t="s">
        <v>34</v>
      </c>
      <c r="D174" s="34" t="s">
        <v>321</v>
      </c>
      <c r="E174" s="34" t="s">
        <v>433</v>
      </c>
      <c r="F174" s="61">
        <f>F175+F176+F177+F178+F179+F180</f>
        <v>2526190</v>
      </c>
    </row>
    <row r="175" spans="1:6" x14ac:dyDescent="0.25">
      <c r="A175" s="33" t="s">
        <v>133</v>
      </c>
      <c r="B175" s="34" t="s">
        <v>69</v>
      </c>
      <c r="C175" s="34" t="s">
        <v>34</v>
      </c>
      <c r="D175" s="34" t="s">
        <v>321</v>
      </c>
      <c r="E175" s="34" t="s">
        <v>433</v>
      </c>
      <c r="F175" s="61">
        <v>2145379.2000000002</v>
      </c>
    </row>
    <row r="176" spans="1:6" ht="30" x14ac:dyDescent="0.25">
      <c r="A176" s="33" t="s">
        <v>322</v>
      </c>
      <c r="B176" s="34" t="s">
        <v>69</v>
      </c>
      <c r="C176" s="34" t="s">
        <v>34</v>
      </c>
      <c r="D176" s="34" t="s">
        <v>321</v>
      </c>
      <c r="E176" s="34" t="s">
        <v>508</v>
      </c>
      <c r="F176" s="61">
        <v>324216</v>
      </c>
    </row>
    <row r="177" spans="1:6" ht="60" x14ac:dyDescent="0.25">
      <c r="A177" s="33" t="s">
        <v>320</v>
      </c>
      <c r="B177" s="34" t="s">
        <v>69</v>
      </c>
      <c r="C177" s="34" t="s">
        <v>34</v>
      </c>
      <c r="D177" s="34" t="s">
        <v>321</v>
      </c>
      <c r="E177" s="34" t="s">
        <v>453</v>
      </c>
      <c r="F177" s="61">
        <v>29624.799999999999</v>
      </c>
    </row>
    <row r="178" spans="1:6" ht="60" x14ac:dyDescent="0.25">
      <c r="A178" s="33" t="s">
        <v>320</v>
      </c>
      <c r="B178" s="34" t="s">
        <v>69</v>
      </c>
      <c r="C178" s="34" t="s">
        <v>34</v>
      </c>
      <c r="D178" s="34" t="s">
        <v>321</v>
      </c>
      <c r="E178" s="34" t="s">
        <v>454</v>
      </c>
      <c r="F178" s="61">
        <v>8990</v>
      </c>
    </row>
    <row r="179" spans="1:6" ht="60" x14ac:dyDescent="0.25">
      <c r="A179" s="33" t="s">
        <v>320</v>
      </c>
      <c r="B179" s="34" t="s">
        <v>69</v>
      </c>
      <c r="C179" s="34" t="s">
        <v>34</v>
      </c>
      <c r="D179" s="34" t="s">
        <v>321</v>
      </c>
      <c r="E179" s="34" t="s">
        <v>455</v>
      </c>
      <c r="F179" s="61">
        <v>8990</v>
      </c>
    </row>
    <row r="180" spans="1:6" ht="60" x14ac:dyDescent="0.25">
      <c r="A180" s="33" t="s">
        <v>320</v>
      </c>
      <c r="B180" s="34" t="s">
        <v>69</v>
      </c>
      <c r="C180" s="34" t="s">
        <v>34</v>
      </c>
      <c r="D180" s="34" t="s">
        <v>321</v>
      </c>
      <c r="E180" s="34" t="s">
        <v>456</v>
      </c>
      <c r="F180" s="61">
        <v>8990</v>
      </c>
    </row>
    <row r="181" spans="1:6" ht="30" x14ac:dyDescent="0.25">
      <c r="A181" s="33" t="s">
        <v>323</v>
      </c>
      <c r="B181" s="34" t="s">
        <v>69</v>
      </c>
      <c r="C181" s="34" t="s">
        <v>34</v>
      </c>
      <c r="D181" s="34" t="s">
        <v>324</v>
      </c>
      <c r="E181" s="34" t="s">
        <v>129</v>
      </c>
      <c r="F181" s="61"/>
    </row>
    <row r="182" spans="1:6" x14ac:dyDescent="0.25">
      <c r="A182" s="62"/>
      <c r="B182" s="34" t="s">
        <v>69</v>
      </c>
      <c r="C182" s="34"/>
      <c r="D182" s="34"/>
      <c r="E182" s="34"/>
      <c r="F182" s="35">
        <f>F183+F184</f>
        <v>0</v>
      </c>
    </row>
    <row r="183" spans="1:6" x14ac:dyDescent="0.25">
      <c r="A183" s="33"/>
      <c r="B183" s="34"/>
      <c r="C183" s="34"/>
      <c r="D183" s="34"/>
      <c r="E183" s="34"/>
      <c r="F183" s="35"/>
    </row>
    <row r="184" spans="1:6" x14ac:dyDescent="0.25">
      <c r="A184" s="62"/>
      <c r="B184" s="34"/>
      <c r="C184" s="34"/>
      <c r="D184" s="34"/>
      <c r="E184" s="34"/>
      <c r="F184" s="35"/>
    </row>
    <row r="185" spans="1:6" x14ac:dyDescent="0.25">
      <c r="A185" s="62"/>
      <c r="B185" s="34"/>
      <c r="C185" s="34"/>
      <c r="D185" s="34"/>
      <c r="E185" s="34"/>
      <c r="F185" s="36"/>
    </row>
    <row r="186" spans="1:6" ht="28.5" x14ac:dyDescent="0.25">
      <c r="A186" s="75" t="s">
        <v>138</v>
      </c>
      <c r="B186" s="54" t="s">
        <v>69</v>
      </c>
      <c r="C186" s="54" t="s">
        <v>98</v>
      </c>
      <c r="D186" s="34"/>
      <c r="E186" s="34"/>
      <c r="F186" s="55">
        <f>F187</f>
        <v>1238600</v>
      </c>
    </row>
    <row r="187" spans="1:6" ht="30" x14ac:dyDescent="0.25">
      <c r="A187" s="33" t="s">
        <v>136</v>
      </c>
      <c r="B187" s="34" t="s">
        <v>69</v>
      </c>
      <c r="C187" s="34" t="s">
        <v>98</v>
      </c>
      <c r="D187" s="34"/>
      <c r="E187" s="34"/>
      <c r="F187" s="35">
        <f>F188+F189</f>
        <v>1238600</v>
      </c>
    </row>
    <row r="188" spans="1:6" ht="28.5" customHeight="1" x14ac:dyDescent="0.25">
      <c r="A188" s="118" t="s">
        <v>250</v>
      </c>
      <c r="B188" s="34" t="s">
        <v>69</v>
      </c>
      <c r="C188" s="34" t="s">
        <v>98</v>
      </c>
      <c r="D188" s="34" t="s">
        <v>241</v>
      </c>
      <c r="E188" s="34"/>
      <c r="F188" s="36">
        <v>1088600</v>
      </c>
    </row>
    <row r="189" spans="1:6" ht="30" x14ac:dyDescent="0.25">
      <c r="A189" s="33" t="s">
        <v>136</v>
      </c>
      <c r="B189" s="34" t="s">
        <v>69</v>
      </c>
      <c r="C189" s="34" t="s">
        <v>98</v>
      </c>
      <c r="D189" s="34" t="s">
        <v>325</v>
      </c>
      <c r="E189" s="34"/>
      <c r="F189" s="36">
        <v>150000</v>
      </c>
    </row>
    <row r="190" spans="1:6" ht="30" x14ac:dyDescent="0.25">
      <c r="A190" s="33" t="s">
        <v>138</v>
      </c>
      <c r="B190" s="34" t="s">
        <v>69</v>
      </c>
      <c r="C190" s="34" t="s">
        <v>98</v>
      </c>
      <c r="D190" s="34"/>
      <c r="E190" s="34"/>
      <c r="F190" s="35">
        <f>F191</f>
        <v>17360200</v>
      </c>
    </row>
    <row r="191" spans="1:6" ht="45" x14ac:dyDescent="0.25">
      <c r="A191" s="33" t="s">
        <v>139</v>
      </c>
      <c r="B191" s="34" t="s">
        <v>69</v>
      </c>
      <c r="C191" s="34" t="s">
        <v>98</v>
      </c>
      <c r="D191" s="34"/>
      <c r="E191" s="34"/>
      <c r="F191" s="60">
        <f>F192+F195+F197+F198+F199+F196+F202</f>
        <v>17360200</v>
      </c>
    </row>
    <row r="192" spans="1:6" ht="120" x14ac:dyDescent="0.25">
      <c r="A192" s="33" t="s">
        <v>140</v>
      </c>
      <c r="B192" s="34" t="s">
        <v>69</v>
      </c>
      <c r="C192" s="34" t="s">
        <v>98</v>
      </c>
      <c r="D192" s="34"/>
      <c r="E192" s="34"/>
      <c r="F192" s="35">
        <f>F193</f>
        <v>13148500</v>
      </c>
    </row>
    <row r="193" spans="1:6" ht="45" x14ac:dyDescent="0.25">
      <c r="A193" s="33" t="s">
        <v>326</v>
      </c>
      <c r="B193" s="34" t="s">
        <v>69</v>
      </c>
      <c r="C193" s="34" t="s">
        <v>98</v>
      </c>
      <c r="D193" s="34" t="s">
        <v>141</v>
      </c>
      <c r="E193" s="34"/>
      <c r="F193" s="35">
        <f>F194</f>
        <v>13148500</v>
      </c>
    </row>
    <row r="194" spans="1:6" ht="45" x14ac:dyDescent="0.25">
      <c r="A194" s="33" t="s">
        <v>326</v>
      </c>
      <c r="B194" s="34" t="s">
        <v>69</v>
      </c>
      <c r="C194" s="34" t="s">
        <v>98</v>
      </c>
      <c r="D194" s="34" t="s">
        <v>141</v>
      </c>
      <c r="E194" s="34"/>
      <c r="F194" s="36">
        <v>13148500</v>
      </c>
    </row>
    <row r="195" spans="1:6" x14ac:dyDescent="0.25">
      <c r="A195" s="33" t="s">
        <v>35</v>
      </c>
      <c r="B195" s="34" t="s">
        <v>69</v>
      </c>
      <c r="C195" s="34" t="s">
        <v>98</v>
      </c>
      <c r="D195" s="34" t="s">
        <v>36</v>
      </c>
      <c r="E195" s="34"/>
      <c r="F195" s="36"/>
    </row>
    <row r="196" spans="1:6" x14ac:dyDescent="0.25">
      <c r="A196" s="33" t="s">
        <v>327</v>
      </c>
      <c r="B196" s="34" t="s">
        <v>69</v>
      </c>
      <c r="C196" s="34" t="s">
        <v>98</v>
      </c>
      <c r="D196" s="34" t="s">
        <v>36</v>
      </c>
      <c r="E196" s="34"/>
      <c r="F196" s="36">
        <v>3076400</v>
      </c>
    </row>
    <row r="197" spans="1:6" x14ac:dyDescent="0.25">
      <c r="A197" s="33" t="s">
        <v>142</v>
      </c>
      <c r="B197" s="34" t="s">
        <v>69</v>
      </c>
      <c r="C197" s="34" t="s">
        <v>98</v>
      </c>
      <c r="D197" s="34" t="s">
        <v>224</v>
      </c>
      <c r="E197" s="34"/>
      <c r="F197" s="36">
        <v>1073000</v>
      </c>
    </row>
    <row r="198" spans="1:6" x14ac:dyDescent="0.25">
      <c r="A198" s="64" t="s">
        <v>339</v>
      </c>
      <c r="B198" s="34" t="s">
        <v>69</v>
      </c>
      <c r="C198" s="34" t="s">
        <v>98</v>
      </c>
      <c r="D198" s="34" t="s">
        <v>445</v>
      </c>
      <c r="E198" s="34"/>
      <c r="F198" s="36"/>
    </row>
    <row r="199" spans="1:6" ht="45" x14ac:dyDescent="0.25">
      <c r="A199" s="62" t="s">
        <v>340</v>
      </c>
      <c r="B199" s="34" t="s">
        <v>69</v>
      </c>
      <c r="C199" s="34" t="s">
        <v>98</v>
      </c>
      <c r="D199" s="34" t="s">
        <v>445</v>
      </c>
      <c r="E199" s="34"/>
      <c r="F199" s="36">
        <v>62300</v>
      </c>
    </row>
    <row r="200" spans="1:6" x14ac:dyDescent="0.25">
      <c r="A200" s="33" t="s">
        <v>270</v>
      </c>
      <c r="B200" s="34" t="s">
        <v>69</v>
      </c>
      <c r="C200" s="34" t="s">
        <v>98</v>
      </c>
      <c r="D200" s="34" t="s">
        <v>271</v>
      </c>
      <c r="E200" s="34"/>
      <c r="F200" s="61">
        <v>0</v>
      </c>
    </row>
    <row r="201" spans="1:6" ht="45" x14ac:dyDescent="0.25">
      <c r="A201" s="62" t="s">
        <v>458</v>
      </c>
      <c r="B201" s="34" t="s">
        <v>69</v>
      </c>
      <c r="C201" s="34" t="s">
        <v>98</v>
      </c>
      <c r="D201" s="34" t="s">
        <v>459</v>
      </c>
      <c r="E201" s="34" t="s">
        <v>497</v>
      </c>
      <c r="F201" s="39">
        <v>0</v>
      </c>
    </row>
    <row r="202" spans="1:6" ht="60" x14ac:dyDescent="0.25">
      <c r="A202" s="62" t="s">
        <v>461</v>
      </c>
      <c r="B202" s="34" t="s">
        <v>69</v>
      </c>
      <c r="C202" s="34" t="s">
        <v>98</v>
      </c>
      <c r="D202" s="34" t="s">
        <v>460</v>
      </c>
      <c r="E202" s="34" t="s">
        <v>497</v>
      </c>
      <c r="F202" s="52">
        <v>0</v>
      </c>
    </row>
    <row r="203" spans="1:6" ht="15.75" x14ac:dyDescent="0.25">
      <c r="A203" s="42"/>
      <c r="B203" s="34"/>
      <c r="C203" s="34"/>
      <c r="D203" s="34"/>
      <c r="E203" s="34"/>
      <c r="F203" s="52"/>
    </row>
    <row r="204" spans="1:6" ht="42.75" x14ac:dyDescent="0.25">
      <c r="A204" s="30" t="s">
        <v>145</v>
      </c>
      <c r="B204" s="31" t="s">
        <v>105</v>
      </c>
      <c r="C204" s="31"/>
      <c r="D204" s="31"/>
      <c r="E204" s="31"/>
      <c r="F204" s="59">
        <f>F205</f>
        <v>55304800</v>
      </c>
    </row>
    <row r="205" spans="1:6" x14ac:dyDescent="0.25">
      <c r="A205" s="33" t="s">
        <v>146</v>
      </c>
      <c r="B205" s="34" t="s">
        <v>105</v>
      </c>
      <c r="C205" s="34" t="s">
        <v>25</v>
      </c>
      <c r="D205" s="34"/>
      <c r="E205" s="34"/>
      <c r="F205" s="35">
        <f>F206+F212+F215+F218+F219+F220+F221</f>
        <v>55304800</v>
      </c>
    </row>
    <row r="206" spans="1:6" ht="45" x14ac:dyDescent="0.25">
      <c r="A206" s="33" t="s">
        <v>147</v>
      </c>
      <c r="B206" s="34" t="s">
        <v>105</v>
      </c>
      <c r="C206" s="34" t="s">
        <v>25</v>
      </c>
      <c r="D206" s="34"/>
      <c r="E206" s="34"/>
      <c r="F206" s="35">
        <f>F208+F207</f>
        <v>28909300</v>
      </c>
    </row>
    <row r="207" spans="1:6" ht="63" x14ac:dyDescent="0.25">
      <c r="A207" s="42" t="s">
        <v>475</v>
      </c>
      <c r="B207" s="34" t="s">
        <v>105</v>
      </c>
      <c r="C207" s="34" t="s">
        <v>25</v>
      </c>
      <c r="D207" s="34" t="s">
        <v>252</v>
      </c>
      <c r="E207" s="34" t="s">
        <v>129</v>
      </c>
      <c r="F207" s="36">
        <v>500000</v>
      </c>
    </row>
    <row r="208" spans="1:6" ht="30" x14ac:dyDescent="0.25">
      <c r="A208" s="33" t="s">
        <v>125</v>
      </c>
      <c r="B208" s="34" t="s">
        <v>105</v>
      </c>
      <c r="C208" s="34" t="s">
        <v>25</v>
      </c>
      <c r="D208" s="34" t="s">
        <v>148</v>
      </c>
      <c r="E208" s="34" t="s">
        <v>124</v>
      </c>
      <c r="F208" s="35">
        <f>F210</f>
        <v>28409300</v>
      </c>
    </row>
    <row r="209" spans="1:6" x14ac:dyDescent="0.25">
      <c r="A209" s="66"/>
      <c r="B209" s="34"/>
      <c r="C209" s="34"/>
      <c r="D209" s="34"/>
      <c r="E209" s="34"/>
      <c r="F209" s="35"/>
    </row>
    <row r="210" spans="1:6" ht="30" x14ac:dyDescent="0.25">
      <c r="A210" s="33" t="s">
        <v>125</v>
      </c>
      <c r="B210" s="34" t="s">
        <v>105</v>
      </c>
      <c r="C210" s="34" t="s">
        <v>25</v>
      </c>
      <c r="D210" s="34" t="s">
        <v>148</v>
      </c>
      <c r="E210" s="34"/>
      <c r="F210" s="36">
        <v>28409300</v>
      </c>
    </row>
    <row r="211" spans="1:6" x14ac:dyDescent="0.25">
      <c r="A211" s="33"/>
      <c r="B211" s="34"/>
      <c r="C211" s="34"/>
      <c r="D211" s="34"/>
      <c r="E211" s="34"/>
      <c r="F211" s="35"/>
    </row>
    <row r="212" spans="1:6" x14ac:dyDescent="0.25">
      <c r="A212" s="33" t="s">
        <v>149</v>
      </c>
      <c r="B212" s="34" t="s">
        <v>105</v>
      </c>
      <c r="C212" s="34" t="s">
        <v>25</v>
      </c>
      <c r="D212" s="34" t="s">
        <v>150</v>
      </c>
      <c r="E212" s="34" t="s">
        <v>124</v>
      </c>
      <c r="F212" s="35">
        <f>F213</f>
        <v>1228300</v>
      </c>
    </row>
    <row r="213" spans="1:6" ht="30" x14ac:dyDescent="0.25">
      <c r="A213" s="33" t="s">
        <v>125</v>
      </c>
      <c r="B213" s="34" t="s">
        <v>105</v>
      </c>
      <c r="C213" s="34" t="s">
        <v>25</v>
      </c>
      <c r="D213" s="34" t="s">
        <v>150</v>
      </c>
      <c r="E213" s="34"/>
      <c r="F213" s="35">
        <f>F214</f>
        <v>1228300</v>
      </c>
    </row>
    <row r="214" spans="1:6" ht="30" x14ac:dyDescent="0.25">
      <c r="A214" s="33" t="s">
        <v>125</v>
      </c>
      <c r="B214" s="34" t="s">
        <v>105</v>
      </c>
      <c r="C214" s="34" t="s">
        <v>25</v>
      </c>
      <c r="D214" s="34" t="s">
        <v>150</v>
      </c>
      <c r="E214" s="34"/>
      <c r="F214" s="36">
        <v>1228300</v>
      </c>
    </row>
    <row r="215" spans="1:6" x14ac:dyDescent="0.25">
      <c r="A215" s="33" t="s">
        <v>151</v>
      </c>
      <c r="B215" s="34" t="s">
        <v>105</v>
      </c>
      <c r="C215" s="34" t="s">
        <v>25</v>
      </c>
      <c r="D215" s="34" t="s">
        <v>152</v>
      </c>
      <c r="E215" s="34" t="s">
        <v>124</v>
      </c>
      <c r="F215" s="35">
        <f>F216</f>
        <v>25167200</v>
      </c>
    </row>
    <row r="216" spans="1:6" ht="30" x14ac:dyDescent="0.25">
      <c r="A216" s="33" t="s">
        <v>125</v>
      </c>
      <c r="B216" s="34" t="s">
        <v>105</v>
      </c>
      <c r="C216" s="34" t="s">
        <v>25</v>
      </c>
      <c r="D216" s="34" t="s">
        <v>152</v>
      </c>
      <c r="E216" s="34"/>
      <c r="F216" s="35">
        <f>F217</f>
        <v>25167200</v>
      </c>
    </row>
    <row r="217" spans="1:6" ht="30" x14ac:dyDescent="0.25">
      <c r="A217" s="33" t="s">
        <v>125</v>
      </c>
      <c r="B217" s="34" t="s">
        <v>105</v>
      </c>
      <c r="C217" s="34" t="s">
        <v>25</v>
      </c>
      <c r="D217" s="34" t="s">
        <v>152</v>
      </c>
      <c r="E217" s="34"/>
      <c r="F217" s="36">
        <v>25167200</v>
      </c>
    </row>
    <row r="218" spans="1:6" ht="84" customHeight="1" x14ac:dyDescent="0.25">
      <c r="A218" s="33" t="s">
        <v>274</v>
      </c>
      <c r="B218" s="34" t="s">
        <v>105</v>
      </c>
      <c r="C218" s="34" t="s">
        <v>25</v>
      </c>
      <c r="D218" s="34" t="s">
        <v>272</v>
      </c>
      <c r="E218" s="34" t="s">
        <v>129</v>
      </c>
      <c r="F218" s="35"/>
    </row>
    <row r="219" spans="1:6" ht="30" x14ac:dyDescent="0.25">
      <c r="A219" s="33" t="s">
        <v>275</v>
      </c>
      <c r="B219" s="34" t="s">
        <v>105</v>
      </c>
      <c r="C219" s="34" t="s">
        <v>25</v>
      </c>
      <c r="D219" s="34" t="s">
        <v>273</v>
      </c>
      <c r="E219" s="34" t="s">
        <v>129</v>
      </c>
      <c r="F219" s="35"/>
    </row>
    <row r="220" spans="1:6" ht="37.5" customHeight="1" x14ac:dyDescent="0.25">
      <c r="A220" s="33" t="s">
        <v>275</v>
      </c>
      <c r="B220" s="34" t="s">
        <v>105</v>
      </c>
      <c r="C220" s="34" t="s">
        <v>25</v>
      </c>
      <c r="D220" s="34" t="s">
        <v>328</v>
      </c>
      <c r="E220" s="34" t="s">
        <v>129</v>
      </c>
      <c r="F220" s="35"/>
    </row>
    <row r="221" spans="1:6" x14ac:dyDescent="0.25">
      <c r="A221" s="33" t="s">
        <v>270</v>
      </c>
      <c r="B221" s="34" t="s">
        <v>105</v>
      </c>
      <c r="C221" s="34" t="s">
        <v>25</v>
      </c>
      <c r="D221" s="34" t="s">
        <v>271</v>
      </c>
      <c r="E221" s="34" t="s">
        <v>124</v>
      </c>
      <c r="F221" s="35">
        <v>0</v>
      </c>
    </row>
    <row r="222" spans="1:6" ht="64.5" customHeight="1" x14ac:dyDescent="0.25">
      <c r="A222" s="42"/>
      <c r="B222" s="50"/>
      <c r="C222" s="50"/>
      <c r="D222" s="34"/>
      <c r="E222" s="34"/>
      <c r="F222" s="35"/>
    </row>
    <row r="223" spans="1:6" x14ac:dyDescent="0.25">
      <c r="A223" s="30" t="s">
        <v>153</v>
      </c>
      <c r="B223" s="31" t="s">
        <v>154</v>
      </c>
      <c r="C223" s="31"/>
      <c r="D223" s="31"/>
      <c r="E223" s="31"/>
      <c r="F223" s="59">
        <f>F224+F229+F242+F252</f>
        <v>14334600</v>
      </c>
    </row>
    <row r="224" spans="1:6" x14ac:dyDescent="0.25">
      <c r="A224" s="33" t="s">
        <v>155</v>
      </c>
      <c r="B224" s="34" t="s">
        <v>154</v>
      </c>
      <c r="C224" s="34" t="s">
        <v>25</v>
      </c>
      <c r="D224" s="34"/>
      <c r="E224" s="34"/>
      <c r="F224" s="35">
        <f>F225+F228</f>
        <v>7704000</v>
      </c>
    </row>
    <row r="225" spans="1:6" ht="45" x14ac:dyDescent="0.25">
      <c r="A225" s="33" t="s">
        <v>156</v>
      </c>
      <c r="B225" s="34" t="s">
        <v>154</v>
      </c>
      <c r="C225" s="34" t="s">
        <v>25</v>
      </c>
      <c r="D225" s="34" t="s">
        <v>157</v>
      </c>
      <c r="E225" s="34"/>
      <c r="F225" s="35">
        <f>F226</f>
        <v>7440000</v>
      </c>
    </row>
    <row r="226" spans="1:6" ht="30" x14ac:dyDescent="0.25">
      <c r="A226" s="33" t="s">
        <v>158</v>
      </c>
      <c r="B226" s="34" t="s">
        <v>154</v>
      </c>
      <c r="C226" s="34" t="s">
        <v>25</v>
      </c>
      <c r="D226" s="34" t="s">
        <v>157</v>
      </c>
      <c r="E226" s="34"/>
      <c r="F226" s="35">
        <f>F227</f>
        <v>7440000</v>
      </c>
    </row>
    <row r="227" spans="1:6" ht="45" x14ac:dyDescent="0.25">
      <c r="A227" s="33" t="s">
        <v>159</v>
      </c>
      <c r="B227" s="34" t="s">
        <v>154</v>
      </c>
      <c r="C227" s="34" t="s">
        <v>25</v>
      </c>
      <c r="D227" s="34" t="s">
        <v>157</v>
      </c>
      <c r="E227" s="34" t="s">
        <v>160</v>
      </c>
      <c r="F227" s="36">
        <v>7440000</v>
      </c>
    </row>
    <row r="228" spans="1:6" x14ac:dyDescent="0.25">
      <c r="A228" s="33" t="s">
        <v>161</v>
      </c>
      <c r="B228" s="34" t="s">
        <v>154</v>
      </c>
      <c r="C228" s="34" t="s">
        <v>25</v>
      </c>
      <c r="D228" s="34" t="s">
        <v>162</v>
      </c>
      <c r="E228" s="34" t="s">
        <v>163</v>
      </c>
      <c r="F228" s="36">
        <v>264000</v>
      </c>
    </row>
    <row r="229" spans="1:6" ht="30" x14ac:dyDescent="0.25">
      <c r="A229" s="33" t="s">
        <v>164</v>
      </c>
      <c r="B229" s="34" t="s">
        <v>154</v>
      </c>
      <c r="C229" s="34" t="s">
        <v>34</v>
      </c>
      <c r="D229" s="34"/>
      <c r="E229" s="34"/>
      <c r="F229" s="35">
        <f>F231+F237+F230+F236+F234+F241+F235</f>
        <v>1035200</v>
      </c>
    </row>
    <row r="230" spans="1:6" ht="30" x14ac:dyDescent="0.25">
      <c r="A230" s="33" t="s">
        <v>165</v>
      </c>
      <c r="B230" s="34"/>
      <c r="C230" s="34"/>
      <c r="D230" s="34"/>
      <c r="E230" s="34"/>
      <c r="F230" s="35"/>
    </row>
    <row r="231" spans="1:6" x14ac:dyDescent="0.25">
      <c r="A231" s="33" t="s">
        <v>166</v>
      </c>
      <c r="B231" s="34" t="s">
        <v>154</v>
      </c>
      <c r="C231" s="34" t="s">
        <v>34</v>
      </c>
      <c r="D231" s="34" t="s">
        <v>167</v>
      </c>
      <c r="E231" s="34"/>
      <c r="F231" s="35">
        <f>F232</f>
        <v>200000</v>
      </c>
    </row>
    <row r="232" spans="1:6" ht="30" x14ac:dyDescent="0.25">
      <c r="A232" s="33" t="s">
        <v>168</v>
      </c>
      <c r="B232" s="34" t="s">
        <v>154</v>
      </c>
      <c r="C232" s="34" t="s">
        <v>34</v>
      </c>
      <c r="D232" s="34" t="s">
        <v>167</v>
      </c>
      <c r="E232" s="34"/>
      <c r="F232" s="35">
        <f>F233</f>
        <v>200000</v>
      </c>
    </row>
    <row r="233" spans="1:6" ht="30" x14ac:dyDescent="0.25">
      <c r="A233" s="33" t="s">
        <v>169</v>
      </c>
      <c r="B233" s="34" t="s">
        <v>154</v>
      </c>
      <c r="C233" s="34" t="s">
        <v>34</v>
      </c>
      <c r="D233" s="34" t="s">
        <v>167</v>
      </c>
      <c r="E233" s="34" t="s">
        <v>163</v>
      </c>
      <c r="F233" s="36">
        <v>200000</v>
      </c>
    </row>
    <row r="234" spans="1:6" ht="105" x14ac:dyDescent="0.25">
      <c r="A234" s="37" t="s">
        <v>70</v>
      </c>
      <c r="B234" s="34" t="s">
        <v>154</v>
      </c>
      <c r="C234" s="34" t="s">
        <v>34</v>
      </c>
      <c r="D234" s="34" t="s">
        <v>52</v>
      </c>
      <c r="E234" s="34" t="s">
        <v>53</v>
      </c>
      <c r="F234" s="36"/>
    </row>
    <row r="235" spans="1:6" x14ac:dyDescent="0.25">
      <c r="A235" s="37"/>
      <c r="B235" s="34"/>
      <c r="C235" s="34"/>
      <c r="D235" s="34"/>
      <c r="E235" s="34"/>
      <c r="F235" s="36"/>
    </row>
    <row r="236" spans="1:6" ht="63" x14ac:dyDescent="0.25">
      <c r="A236" s="56" t="s">
        <v>519</v>
      </c>
      <c r="B236" s="34" t="s">
        <v>154</v>
      </c>
      <c r="C236" s="34" t="s">
        <v>34</v>
      </c>
      <c r="D236" s="34" t="s">
        <v>520</v>
      </c>
      <c r="E236" s="34" t="s">
        <v>242</v>
      </c>
      <c r="F236" s="36">
        <v>335200</v>
      </c>
    </row>
    <row r="237" spans="1:6" x14ac:dyDescent="0.25">
      <c r="A237" s="33" t="s">
        <v>111</v>
      </c>
      <c r="B237" s="34" t="s">
        <v>154</v>
      </c>
      <c r="C237" s="34" t="s">
        <v>44</v>
      </c>
      <c r="D237" s="34" t="s">
        <v>260</v>
      </c>
      <c r="E237" s="34"/>
      <c r="F237" s="35">
        <f>F238+F240</f>
        <v>500000</v>
      </c>
    </row>
    <row r="238" spans="1:6" ht="30" x14ac:dyDescent="0.25">
      <c r="A238" s="33" t="s">
        <v>168</v>
      </c>
      <c r="B238" s="34" t="s">
        <v>154</v>
      </c>
      <c r="C238" s="34" t="s">
        <v>44</v>
      </c>
      <c r="D238" s="34" t="s">
        <v>260</v>
      </c>
      <c r="E238" s="34"/>
      <c r="F238" s="35">
        <f>F239</f>
        <v>0</v>
      </c>
    </row>
    <row r="239" spans="1:6" ht="31.5" x14ac:dyDescent="0.25">
      <c r="A239" s="43" t="s">
        <v>335</v>
      </c>
      <c r="B239" s="34" t="s">
        <v>154</v>
      </c>
      <c r="C239" s="34" t="s">
        <v>44</v>
      </c>
      <c r="D239" s="34" t="s">
        <v>260</v>
      </c>
      <c r="E239" s="34" t="s">
        <v>242</v>
      </c>
      <c r="F239" s="61">
        <v>0</v>
      </c>
    </row>
    <row r="240" spans="1:6" ht="47.25" x14ac:dyDescent="0.25">
      <c r="A240" s="43" t="s">
        <v>341</v>
      </c>
      <c r="B240" s="34" t="s">
        <v>154</v>
      </c>
      <c r="C240" s="34" t="s">
        <v>44</v>
      </c>
      <c r="D240" s="34" t="s">
        <v>260</v>
      </c>
      <c r="E240" s="34" t="s">
        <v>242</v>
      </c>
      <c r="F240" s="36">
        <v>500000</v>
      </c>
    </row>
    <row r="241" spans="1:6" ht="15.75" x14ac:dyDescent="0.25">
      <c r="A241" s="43"/>
      <c r="B241" s="34"/>
      <c r="C241" s="34"/>
      <c r="D241" s="34"/>
      <c r="E241" s="34"/>
      <c r="F241" s="36">
        <v>0</v>
      </c>
    </row>
    <row r="242" spans="1:6" x14ac:dyDescent="0.25">
      <c r="A242" s="33" t="s">
        <v>170</v>
      </c>
      <c r="B242" s="34" t="s">
        <v>154</v>
      </c>
      <c r="C242" s="34" t="s">
        <v>44</v>
      </c>
      <c r="D242" s="34"/>
      <c r="E242" s="34"/>
      <c r="F242" s="35">
        <f>F243+F244</f>
        <v>5595400</v>
      </c>
    </row>
    <row r="243" spans="1:6" ht="30" x14ac:dyDescent="0.25">
      <c r="A243" s="33" t="s">
        <v>171</v>
      </c>
      <c r="B243" s="34" t="s">
        <v>154</v>
      </c>
      <c r="C243" s="34" t="s">
        <v>44</v>
      </c>
      <c r="D243" s="34"/>
      <c r="E243" s="34"/>
      <c r="F243" s="35"/>
    </row>
    <row r="244" spans="1:6" ht="30" x14ac:dyDescent="0.25">
      <c r="A244" s="33" t="s">
        <v>134</v>
      </c>
      <c r="B244" s="34" t="s">
        <v>154</v>
      </c>
      <c r="C244" s="34" t="s">
        <v>44</v>
      </c>
      <c r="D244" s="34"/>
      <c r="E244" s="34"/>
      <c r="F244" s="67">
        <f>F245+F248</f>
        <v>5595400</v>
      </c>
    </row>
    <row r="245" spans="1:6" ht="120" x14ac:dyDescent="0.25">
      <c r="A245" s="33" t="s">
        <v>172</v>
      </c>
      <c r="B245" s="34" t="s">
        <v>154</v>
      </c>
      <c r="C245" s="34" t="s">
        <v>44</v>
      </c>
      <c r="D245" s="34" t="s">
        <v>225</v>
      </c>
      <c r="E245" s="34"/>
      <c r="F245" s="67">
        <f>F246</f>
        <v>192500</v>
      </c>
    </row>
    <row r="246" spans="1:6" x14ac:dyDescent="0.25">
      <c r="A246" s="33" t="s">
        <v>173</v>
      </c>
      <c r="B246" s="34" t="s">
        <v>154</v>
      </c>
      <c r="C246" s="34" t="s">
        <v>44</v>
      </c>
      <c r="D246" s="34" t="s">
        <v>225</v>
      </c>
      <c r="E246" s="34"/>
      <c r="F246" s="67">
        <f>F247</f>
        <v>192500</v>
      </c>
    </row>
    <row r="247" spans="1:6" x14ac:dyDescent="0.25">
      <c r="A247" s="33" t="s">
        <v>174</v>
      </c>
      <c r="B247" s="34" t="s">
        <v>154</v>
      </c>
      <c r="C247" s="34" t="s">
        <v>44</v>
      </c>
      <c r="D247" s="34" t="s">
        <v>225</v>
      </c>
      <c r="E247" s="34"/>
      <c r="F247" s="68">
        <v>192500</v>
      </c>
    </row>
    <row r="248" spans="1:6" ht="30" x14ac:dyDescent="0.25">
      <c r="A248" s="33" t="s">
        <v>175</v>
      </c>
      <c r="B248" s="34" t="s">
        <v>154</v>
      </c>
      <c r="C248" s="34" t="s">
        <v>44</v>
      </c>
      <c r="D248" s="34"/>
      <c r="E248" s="34"/>
      <c r="F248" s="35">
        <f>F249+F250+F251</f>
        <v>5402900</v>
      </c>
    </row>
    <row r="249" spans="1:6" x14ac:dyDescent="0.25">
      <c r="A249" s="33" t="s">
        <v>173</v>
      </c>
      <c r="B249" s="34" t="s">
        <v>154</v>
      </c>
      <c r="C249" s="34" t="s">
        <v>44</v>
      </c>
      <c r="D249" s="34" t="s">
        <v>253</v>
      </c>
      <c r="E249" s="34" t="s">
        <v>163</v>
      </c>
      <c r="F249" s="36"/>
    </row>
    <row r="250" spans="1:6" x14ac:dyDescent="0.25">
      <c r="A250" s="33" t="s">
        <v>176</v>
      </c>
      <c r="B250" s="34" t="s">
        <v>154</v>
      </c>
      <c r="C250" s="34" t="s">
        <v>44</v>
      </c>
      <c r="D250" s="34" t="s">
        <v>253</v>
      </c>
      <c r="E250" s="34" t="s">
        <v>261</v>
      </c>
      <c r="F250" s="36">
        <v>5402900</v>
      </c>
    </row>
    <row r="251" spans="1:6" x14ac:dyDescent="0.25">
      <c r="A251" s="33" t="s">
        <v>173</v>
      </c>
      <c r="B251" s="34" t="s">
        <v>154</v>
      </c>
      <c r="C251" s="34" t="s">
        <v>44</v>
      </c>
      <c r="D251" s="34" t="s">
        <v>253</v>
      </c>
      <c r="E251" s="34" t="s">
        <v>163</v>
      </c>
      <c r="F251" s="36"/>
    </row>
    <row r="252" spans="1:6" x14ac:dyDescent="0.25">
      <c r="A252" s="69"/>
      <c r="B252" s="34"/>
      <c r="C252" s="34"/>
      <c r="D252" s="34"/>
      <c r="E252" s="34"/>
      <c r="F252" s="36">
        <v>0</v>
      </c>
    </row>
    <row r="253" spans="1:6" x14ac:dyDescent="0.25">
      <c r="A253" s="30" t="s">
        <v>178</v>
      </c>
      <c r="B253" s="31" t="s">
        <v>71</v>
      </c>
      <c r="C253" s="31" t="s">
        <v>27</v>
      </c>
      <c r="D253" s="70"/>
      <c r="E253" s="70"/>
      <c r="F253" s="32">
        <f t="shared" ref="F253:F255" si="4">F254</f>
        <v>290000</v>
      </c>
    </row>
    <row r="254" spans="1:6" x14ac:dyDescent="0.25">
      <c r="A254" s="33"/>
      <c r="B254" s="34" t="s">
        <v>71</v>
      </c>
      <c r="C254" s="34" t="s">
        <v>27</v>
      </c>
      <c r="D254" s="34"/>
      <c r="E254" s="34"/>
      <c r="F254" s="35">
        <f>F255+F257+F258</f>
        <v>290000</v>
      </c>
    </row>
    <row r="255" spans="1:6" ht="45" x14ac:dyDescent="0.25">
      <c r="A255" s="33" t="s">
        <v>180</v>
      </c>
      <c r="B255" s="34" t="s">
        <v>71</v>
      </c>
      <c r="C255" s="34" t="s">
        <v>27</v>
      </c>
      <c r="D255" s="34" t="s">
        <v>179</v>
      </c>
      <c r="E255" s="34"/>
      <c r="F255" s="35">
        <f t="shared" si="4"/>
        <v>290000</v>
      </c>
    </row>
    <row r="256" spans="1:6" ht="45" x14ac:dyDescent="0.25">
      <c r="A256" s="33" t="s">
        <v>180</v>
      </c>
      <c r="B256" s="34" t="s">
        <v>71</v>
      </c>
      <c r="C256" s="34" t="s">
        <v>27</v>
      </c>
      <c r="D256" s="34" t="s">
        <v>179</v>
      </c>
      <c r="E256" s="34" t="s">
        <v>40</v>
      </c>
      <c r="F256" s="36">
        <v>290000</v>
      </c>
    </row>
    <row r="257" spans="1:6" ht="120" x14ac:dyDescent="0.25">
      <c r="A257" s="33" t="s">
        <v>276</v>
      </c>
      <c r="B257" s="34" t="s">
        <v>71</v>
      </c>
      <c r="C257" s="34" t="s">
        <v>27</v>
      </c>
      <c r="D257" s="34" t="s">
        <v>269</v>
      </c>
      <c r="E257" s="34" t="s">
        <v>40</v>
      </c>
      <c r="F257" s="36">
        <v>0</v>
      </c>
    </row>
    <row r="258" spans="1:6" ht="131.25" customHeight="1" x14ac:dyDescent="0.25">
      <c r="A258" s="33" t="s">
        <v>276</v>
      </c>
      <c r="B258" s="34" t="s">
        <v>71</v>
      </c>
      <c r="C258" s="34" t="s">
        <v>27</v>
      </c>
      <c r="D258" s="34" t="s">
        <v>277</v>
      </c>
      <c r="E258" s="34" t="s">
        <v>40</v>
      </c>
      <c r="F258" s="36">
        <v>0</v>
      </c>
    </row>
    <row r="259" spans="1:6" ht="131.25" customHeight="1" x14ac:dyDescent="0.25">
      <c r="A259" s="30" t="s">
        <v>368</v>
      </c>
      <c r="B259" s="31" t="s">
        <v>110</v>
      </c>
      <c r="C259" s="31" t="s">
        <v>117</v>
      </c>
      <c r="D259" s="70"/>
      <c r="E259" s="70"/>
      <c r="F259" s="32">
        <f t="shared" ref="F259" si="5">F260</f>
        <v>0</v>
      </c>
    </row>
    <row r="260" spans="1:6" ht="131.25" customHeight="1" x14ac:dyDescent="0.25">
      <c r="A260" s="33" t="s">
        <v>369</v>
      </c>
      <c r="B260" s="34" t="s">
        <v>110</v>
      </c>
      <c r="C260" s="34" t="s">
        <v>27</v>
      </c>
      <c r="D260" s="34"/>
      <c r="E260" s="34"/>
      <c r="F260" s="35">
        <f>F262</f>
        <v>0</v>
      </c>
    </row>
    <row r="261" spans="1:6" ht="131.25" customHeight="1" x14ac:dyDescent="0.25">
      <c r="A261" s="33" t="s">
        <v>373</v>
      </c>
      <c r="B261" s="34" t="s">
        <v>110</v>
      </c>
      <c r="C261" s="34" t="s">
        <v>27</v>
      </c>
      <c r="D261" s="34" t="s">
        <v>372</v>
      </c>
      <c r="E261" s="34"/>
      <c r="F261" s="35"/>
    </row>
    <row r="262" spans="1:6" ht="105" customHeight="1" x14ac:dyDescent="0.25">
      <c r="A262" s="123" t="s">
        <v>370</v>
      </c>
      <c r="B262" s="34" t="s">
        <v>110</v>
      </c>
      <c r="C262" s="34" t="s">
        <v>27</v>
      </c>
      <c r="D262" s="34" t="s">
        <v>372</v>
      </c>
      <c r="E262" s="34" t="s">
        <v>371</v>
      </c>
      <c r="F262" s="35"/>
    </row>
    <row r="263" spans="1:6" ht="42.75" x14ac:dyDescent="0.25">
      <c r="A263" s="30" t="s">
        <v>181</v>
      </c>
      <c r="B263" s="31" t="s">
        <v>75</v>
      </c>
      <c r="C263" s="31" t="s">
        <v>117</v>
      </c>
      <c r="D263" s="70"/>
      <c r="E263" s="70"/>
      <c r="F263" s="32">
        <f t="shared" ref="F263:F266" si="6">F264</f>
        <v>3435</v>
      </c>
    </row>
    <row r="264" spans="1:6" ht="30" x14ac:dyDescent="0.25">
      <c r="A264" s="33" t="s">
        <v>182</v>
      </c>
      <c r="B264" s="34" t="s">
        <v>75</v>
      </c>
      <c r="C264" s="34" t="s">
        <v>25</v>
      </c>
      <c r="D264" s="34" t="s">
        <v>183</v>
      </c>
      <c r="E264" s="34"/>
      <c r="F264" s="35">
        <f t="shared" si="6"/>
        <v>3435</v>
      </c>
    </row>
    <row r="265" spans="1:6" ht="30" x14ac:dyDescent="0.25">
      <c r="A265" s="33" t="s">
        <v>184</v>
      </c>
      <c r="B265" s="34" t="s">
        <v>75</v>
      </c>
      <c r="C265" s="34" t="s">
        <v>25</v>
      </c>
      <c r="D265" s="34" t="s">
        <v>183</v>
      </c>
      <c r="E265" s="34"/>
      <c r="F265" s="35">
        <f t="shared" si="6"/>
        <v>3435</v>
      </c>
    </row>
    <row r="266" spans="1:6" ht="30" x14ac:dyDescent="0.25">
      <c r="A266" s="33" t="s">
        <v>185</v>
      </c>
      <c r="B266" s="34" t="s">
        <v>75</v>
      </c>
      <c r="C266" s="34" t="s">
        <v>25</v>
      </c>
      <c r="D266" s="34" t="s">
        <v>183</v>
      </c>
      <c r="E266" s="34"/>
      <c r="F266" s="35">
        <f t="shared" si="6"/>
        <v>3435</v>
      </c>
    </row>
    <row r="267" spans="1:6" x14ac:dyDescent="0.25">
      <c r="A267" s="33" t="s">
        <v>186</v>
      </c>
      <c r="B267" s="34" t="s">
        <v>75</v>
      </c>
      <c r="C267" s="34" t="s">
        <v>25</v>
      </c>
      <c r="D267" s="34" t="s">
        <v>183</v>
      </c>
      <c r="E267" s="34" t="s">
        <v>187</v>
      </c>
      <c r="F267" s="36">
        <v>3435</v>
      </c>
    </row>
    <row r="268" spans="1:6" ht="71.25" x14ac:dyDescent="0.25">
      <c r="A268" s="71" t="s">
        <v>188</v>
      </c>
      <c r="B268" s="31" t="s">
        <v>189</v>
      </c>
      <c r="C268" s="31"/>
      <c r="D268" s="31"/>
      <c r="E268" s="31"/>
      <c r="F268" s="59">
        <f>F269+F279+F280</f>
        <v>0</v>
      </c>
    </row>
    <row r="269" spans="1:6" ht="60" x14ac:dyDescent="0.25">
      <c r="A269" s="51" t="s">
        <v>190</v>
      </c>
      <c r="B269" s="34" t="s">
        <v>189</v>
      </c>
      <c r="C269" s="34" t="s">
        <v>25</v>
      </c>
      <c r="D269" s="34"/>
      <c r="E269" s="34"/>
      <c r="F269" s="35">
        <f>F270</f>
        <v>0</v>
      </c>
    </row>
    <row r="270" spans="1:6" ht="30" x14ac:dyDescent="0.25">
      <c r="A270" s="51" t="s">
        <v>191</v>
      </c>
      <c r="B270" s="34" t="s">
        <v>189</v>
      </c>
      <c r="C270" s="34" t="s">
        <v>25</v>
      </c>
      <c r="D270" s="34"/>
      <c r="E270" s="34"/>
      <c r="F270" s="35">
        <f>F271</f>
        <v>0</v>
      </c>
    </row>
    <row r="271" spans="1:6" ht="30" x14ac:dyDescent="0.25">
      <c r="A271" s="51" t="s">
        <v>191</v>
      </c>
      <c r="B271" s="34" t="s">
        <v>189</v>
      </c>
      <c r="C271" s="34" t="s">
        <v>25</v>
      </c>
      <c r="D271" s="34"/>
      <c r="E271" s="34"/>
      <c r="F271" s="36">
        <f>F275+F277</f>
        <v>0</v>
      </c>
    </row>
    <row r="272" spans="1:6" ht="60" x14ac:dyDescent="0.25">
      <c r="A272" s="62" t="s">
        <v>192</v>
      </c>
      <c r="B272" s="34" t="s">
        <v>189</v>
      </c>
      <c r="C272" s="34" t="s">
        <v>25</v>
      </c>
      <c r="D272" s="34" t="s">
        <v>226</v>
      </c>
      <c r="E272" s="34"/>
      <c r="F272" s="35">
        <f>F273</f>
        <v>0</v>
      </c>
    </row>
    <row r="273" spans="1:6" x14ac:dyDescent="0.25">
      <c r="A273" s="62" t="s">
        <v>194</v>
      </c>
      <c r="B273" s="34" t="s">
        <v>189</v>
      </c>
      <c r="C273" s="34" t="s">
        <v>25</v>
      </c>
      <c r="D273" s="34" t="s">
        <v>226</v>
      </c>
      <c r="E273" s="34"/>
      <c r="F273" s="35">
        <f>F275</f>
        <v>0</v>
      </c>
    </row>
    <row r="274" spans="1:6" x14ac:dyDescent="0.25">
      <c r="A274" s="51" t="s">
        <v>195</v>
      </c>
      <c r="B274" s="34" t="s">
        <v>189</v>
      </c>
      <c r="C274" s="34" t="s">
        <v>25</v>
      </c>
      <c r="D274" s="34" t="s">
        <v>226</v>
      </c>
      <c r="E274" s="34" t="s">
        <v>196</v>
      </c>
      <c r="F274" s="35"/>
    </row>
    <row r="275" spans="1:6" ht="45" x14ac:dyDescent="0.25">
      <c r="A275" s="51" t="s">
        <v>197</v>
      </c>
      <c r="B275" s="34" t="s">
        <v>189</v>
      </c>
      <c r="C275" s="34" t="s">
        <v>25</v>
      </c>
      <c r="D275" s="34" t="s">
        <v>226</v>
      </c>
      <c r="E275" s="34" t="s">
        <v>198</v>
      </c>
      <c r="F275" s="36">
        <v>0</v>
      </c>
    </row>
    <row r="276" spans="1:6" x14ac:dyDescent="0.25">
      <c r="A276" s="62" t="s">
        <v>194</v>
      </c>
      <c r="B276" s="34" t="s">
        <v>189</v>
      </c>
      <c r="C276" s="34" t="s">
        <v>25</v>
      </c>
      <c r="D276" s="34" t="s">
        <v>263</v>
      </c>
      <c r="E276" s="34"/>
      <c r="F276" s="35">
        <f>F277</f>
        <v>0</v>
      </c>
    </row>
    <row r="277" spans="1:6" x14ac:dyDescent="0.25">
      <c r="A277" s="51" t="s">
        <v>195</v>
      </c>
      <c r="B277" s="34" t="s">
        <v>189</v>
      </c>
      <c r="C277" s="34" t="s">
        <v>25</v>
      </c>
      <c r="D277" s="34" t="s">
        <v>263</v>
      </c>
      <c r="E277" s="34" t="s">
        <v>198</v>
      </c>
      <c r="F277" s="36"/>
    </row>
    <row r="278" spans="1:6" x14ac:dyDescent="0.25">
      <c r="A278" s="51"/>
      <c r="B278" s="34"/>
      <c r="C278" s="34"/>
      <c r="D278" s="34"/>
      <c r="E278" s="34"/>
      <c r="F278" s="36"/>
    </row>
    <row r="279" spans="1:6" ht="45" x14ac:dyDescent="0.25">
      <c r="A279" s="51" t="s">
        <v>200</v>
      </c>
      <c r="B279" s="34" t="s">
        <v>189</v>
      </c>
      <c r="C279" s="34" t="s">
        <v>27</v>
      </c>
      <c r="D279" s="34" t="s">
        <v>201</v>
      </c>
      <c r="E279" s="34" t="s">
        <v>202</v>
      </c>
      <c r="F279" s="36">
        <v>0</v>
      </c>
    </row>
    <row r="280" spans="1:6" x14ac:dyDescent="0.25">
      <c r="A280" s="33" t="s">
        <v>270</v>
      </c>
      <c r="B280" s="34" t="s">
        <v>189</v>
      </c>
      <c r="C280" s="34" t="s">
        <v>34</v>
      </c>
      <c r="D280" s="34" t="s">
        <v>271</v>
      </c>
      <c r="E280" s="34" t="s">
        <v>301</v>
      </c>
      <c r="F280" s="36">
        <v>0</v>
      </c>
    </row>
    <row r="281" spans="1:6" x14ac:dyDescent="0.25">
      <c r="A281" s="72"/>
      <c r="B281" s="73"/>
      <c r="C281" s="73"/>
      <c r="D281" s="73"/>
      <c r="E281" s="73"/>
      <c r="F281" s="74"/>
    </row>
    <row r="282" spans="1:6" x14ac:dyDescent="0.25">
      <c r="A282" s="30" t="s">
        <v>203</v>
      </c>
      <c r="B282" s="70"/>
      <c r="C282" s="70"/>
      <c r="D282" s="70"/>
      <c r="E282" s="70"/>
      <c r="F282" s="59">
        <f>F13+F87+F93+F102+F128+F143+F204+F223+F253+F263+F268+F139+F259</f>
        <v>705652400</v>
      </c>
    </row>
  </sheetData>
  <autoFilter ref="B10:E11"/>
  <mergeCells count="13">
    <mergeCell ref="A7:F7"/>
    <mergeCell ref="A9:A11"/>
    <mergeCell ref="B9:E9"/>
    <mergeCell ref="F9:F11"/>
    <mergeCell ref="B10:B11"/>
    <mergeCell ref="C10:C11"/>
    <mergeCell ref="D10:D11"/>
    <mergeCell ref="E10:E11"/>
    <mergeCell ref="C1:I1"/>
    <mergeCell ref="C2:J2"/>
    <mergeCell ref="C3:K3"/>
    <mergeCell ref="A5:F5"/>
    <mergeCell ref="A6:F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rowBreaks count="2" manualBreakCount="2">
    <brk id="39" max="9" man="1"/>
    <brk id="66" max="9" man="1"/>
  </rowBreaks>
  <colBreaks count="1" manualBreakCount="1">
    <brk id="10" max="28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6"/>
  <sheetViews>
    <sheetView topLeftCell="A251" zoomScaleNormal="100" workbookViewId="0">
      <selection activeCell="A205" sqref="A205"/>
    </sheetView>
  </sheetViews>
  <sheetFormatPr defaultRowHeight="15" x14ac:dyDescent="0.25"/>
  <cols>
    <col min="1" max="1" width="27.7109375" customWidth="1"/>
    <col min="2" max="2" width="14.42578125" customWidth="1"/>
    <col min="3" max="3" width="11.5703125" customWidth="1"/>
    <col min="5" max="5" width="13.85546875" customWidth="1"/>
    <col min="6" max="6" width="11" customWidth="1"/>
    <col min="7" max="7" width="16.42578125" customWidth="1"/>
    <col min="10" max="10" width="12.28515625" customWidth="1"/>
  </cols>
  <sheetData>
    <row r="1" spans="1:11" x14ac:dyDescent="0.25">
      <c r="C1" s="206" t="s">
        <v>354</v>
      </c>
      <c r="D1" s="170"/>
      <c r="E1" s="170"/>
      <c r="F1" s="170"/>
      <c r="G1" s="170"/>
      <c r="H1" s="170"/>
    </row>
    <row r="2" spans="1:11" ht="74.25" customHeight="1" x14ac:dyDescent="0.25">
      <c r="C2" s="169" t="s">
        <v>536</v>
      </c>
      <c r="D2" s="169"/>
      <c r="E2" s="169"/>
      <c r="F2" s="169"/>
      <c r="G2" s="169"/>
      <c r="H2" s="169"/>
      <c r="I2" s="169"/>
      <c r="J2" s="169"/>
      <c r="K2" s="1"/>
    </row>
    <row r="3" spans="1:11" ht="30" customHeight="1" x14ac:dyDescent="0.25">
      <c r="C3" s="169"/>
      <c r="D3" s="169"/>
      <c r="E3" s="169"/>
      <c r="F3" s="169"/>
      <c r="G3" s="169"/>
      <c r="H3" s="169"/>
      <c r="I3" s="169"/>
      <c r="J3" s="169"/>
      <c r="K3" s="169"/>
    </row>
    <row r="4" spans="1:11" ht="15.75" x14ac:dyDescent="0.25">
      <c r="F4" s="1"/>
    </row>
    <row r="5" spans="1:11" ht="38.25" customHeight="1" x14ac:dyDescent="0.25">
      <c r="A5" s="207" t="s">
        <v>512</v>
      </c>
      <c r="B5" s="207"/>
      <c r="C5" s="207"/>
      <c r="D5" s="207"/>
      <c r="E5" s="207"/>
      <c r="F5" s="207"/>
      <c r="G5" s="207"/>
    </row>
    <row r="6" spans="1:11" x14ac:dyDescent="0.25">
      <c r="A6" s="26"/>
      <c r="B6" s="26"/>
      <c r="C6" s="27"/>
      <c r="D6" s="27"/>
      <c r="E6" s="27"/>
      <c r="F6" s="27"/>
      <c r="G6" t="s">
        <v>390</v>
      </c>
    </row>
    <row r="7" spans="1:11" x14ac:dyDescent="0.25">
      <c r="A7" s="212" t="s">
        <v>387</v>
      </c>
      <c r="B7" s="215" t="s">
        <v>389</v>
      </c>
      <c r="C7" s="216"/>
      <c r="D7" s="216"/>
      <c r="E7" s="216"/>
      <c r="F7" s="217"/>
      <c r="G7" s="211" t="s">
        <v>243</v>
      </c>
    </row>
    <row r="8" spans="1:11" x14ac:dyDescent="0.25">
      <c r="A8" s="213"/>
      <c r="B8" s="212" t="s">
        <v>388</v>
      </c>
      <c r="C8" s="211" t="s">
        <v>383</v>
      </c>
      <c r="D8" s="211" t="s">
        <v>384</v>
      </c>
      <c r="E8" s="211" t="s">
        <v>385</v>
      </c>
      <c r="F8" s="211" t="s">
        <v>386</v>
      </c>
      <c r="G8" s="211"/>
    </row>
    <row r="9" spans="1:11" ht="60" customHeight="1" x14ac:dyDescent="0.25">
      <c r="A9" s="214"/>
      <c r="B9" s="214"/>
      <c r="C9" s="211"/>
      <c r="D9" s="211"/>
      <c r="E9" s="211"/>
      <c r="F9" s="211"/>
      <c r="G9" s="211"/>
    </row>
    <row r="10" spans="1:11" x14ac:dyDescent="0.25">
      <c r="A10" s="28">
        <v>1</v>
      </c>
      <c r="B10" s="28">
        <v>2</v>
      </c>
      <c r="C10" s="29">
        <v>3</v>
      </c>
      <c r="D10" s="29">
        <v>4</v>
      </c>
      <c r="E10" s="29">
        <v>5</v>
      </c>
      <c r="F10" s="29">
        <v>6</v>
      </c>
      <c r="G10" s="29">
        <v>7</v>
      </c>
    </row>
    <row r="11" spans="1:11" ht="78" customHeight="1" x14ac:dyDescent="0.25">
      <c r="A11" s="107" t="s">
        <v>365</v>
      </c>
      <c r="B11" s="108">
        <v>902</v>
      </c>
      <c r="C11" s="109"/>
      <c r="D11" s="109"/>
      <c r="E11" s="109"/>
      <c r="F11" s="109"/>
      <c r="G11" s="110">
        <f>G12+G60+G67+G87+G97+G125+G95+G96+G58</f>
        <v>205669079</v>
      </c>
    </row>
    <row r="12" spans="1:11" ht="28.5" x14ac:dyDescent="0.25">
      <c r="A12" s="75" t="s">
        <v>24</v>
      </c>
      <c r="B12" s="76">
        <v>902</v>
      </c>
      <c r="C12" s="54" t="s">
        <v>25</v>
      </c>
      <c r="D12" s="54"/>
      <c r="E12" s="54"/>
      <c r="F12" s="54"/>
      <c r="G12" s="55">
        <f>G13+G17+G23+G36+G40+G32</f>
        <v>129231379</v>
      </c>
    </row>
    <row r="13" spans="1:11" ht="57" x14ac:dyDescent="0.25">
      <c r="A13" s="75" t="s">
        <v>26</v>
      </c>
      <c r="B13" s="76">
        <v>902</v>
      </c>
      <c r="C13" s="54" t="s">
        <v>25</v>
      </c>
      <c r="D13" s="54" t="s">
        <v>27</v>
      </c>
      <c r="E13" s="54"/>
      <c r="F13" s="54"/>
      <c r="G13" s="55">
        <f t="shared" ref="G13:G15" si="0">G14</f>
        <v>2846200</v>
      </c>
    </row>
    <row r="14" spans="1:11" ht="60" x14ac:dyDescent="0.25">
      <c r="A14" s="33" t="s">
        <v>28</v>
      </c>
      <c r="B14" s="37">
        <v>902</v>
      </c>
      <c r="C14" s="34" t="s">
        <v>25</v>
      </c>
      <c r="D14" s="34" t="s">
        <v>27</v>
      </c>
      <c r="E14" s="34" t="s">
        <v>204</v>
      </c>
      <c r="F14" s="34"/>
      <c r="G14" s="35">
        <f t="shared" si="0"/>
        <v>2846200</v>
      </c>
    </row>
    <row r="15" spans="1:11" ht="30" x14ac:dyDescent="0.25">
      <c r="A15" s="33" t="s">
        <v>30</v>
      </c>
      <c r="B15" s="37">
        <v>902</v>
      </c>
      <c r="C15" s="34" t="s">
        <v>25</v>
      </c>
      <c r="D15" s="34" t="s">
        <v>27</v>
      </c>
      <c r="E15" s="34" t="s">
        <v>204</v>
      </c>
      <c r="F15" s="34"/>
      <c r="G15" s="35">
        <f t="shared" si="0"/>
        <v>2846200</v>
      </c>
    </row>
    <row r="16" spans="1:11" ht="30" x14ac:dyDescent="0.25">
      <c r="A16" s="77" t="s">
        <v>31</v>
      </c>
      <c r="B16" s="78">
        <v>902</v>
      </c>
      <c r="C16" s="73" t="s">
        <v>25</v>
      </c>
      <c r="D16" s="73" t="s">
        <v>27</v>
      </c>
      <c r="E16" s="73" t="s">
        <v>204</v>
      </c>
      <c r="F16" s="73"/>
      <c r="G16" s="74">
        <f>'Прил.5 Расходы'!F17</f>
        <v>2846200</v>
      </c>
    </row>
    <row r="17" spans="1:7" ht="57" x14ac:dyDescent="0.25">
      <c r="A17" s="75" t="s">
        <v>33</v>
      </c>
      <c r="B17" s="76">
        <v>902</v>
      </c>
      <c r="C17" s="54" t="s">
        <v>25</v>
      </c>
      <c r="D17" s="54" t="s">
        <v>34</v>
      </c>
      <c r="E17" s="54"/>
      <c r="F17" s="54"/>
      <c r="G17" s="55">
        <f>G18+G21</f>
        <v>335000</v>
      </c>
    </row>
    <row r="18" spans="1:7" ht="60" x14ac:dyDescent="0.25">
      <c r="A18" s="33" t="s">
        <v>28</v>
      </c>
      <c r="B18" s="37">
        <v>902</v>
      </c>
      <c r="C18" s="34" t="s">
        <v>25</v>
      </c>
      <c r="D18" s="34" t="s">
        <v>34</v>
      </c>
      <c r="E18" s="73" t="s">
        <v>205</v>
      </c>
      <c r="F18" s="34"/>
      <c r="G18" s="35">
        <f>G20</f>
        <v>150000</v>
      </c>
    </row>
    <row r="19" spans="1:7" x14ac:dyDescent="0.25">
      <c r="A19" s="33" t="s">
        <v>35</v>
      </c>
      <c r="B19" s="37">
        <v>902</v>
      </c>
      <c r="C19" s="34" t="s">
        <v>25</v>
      </c>
      <c r="D19" s="34" t="s">
        <v>34</v>
      </c>
      <c r="E19" s="73" t="s">
        <v>205</v>
      </c>
      <c r="F19" s="34"/>
      <c r="G19" s="35">
        <f>G20</f>
        <v>150000</v>
      </c>
    </row>
    <row r="20" spans="1:7" x14ac:dyDescent="0.25">
      <c r="A20" s="77"/>
      <c r="B20" s="78">
        <v>902</v>
      </c>
      <c r="C20" s="73" t="s">
        <v>25</v>
      </c>
      <c r="D20" s="73" t="s">
        <v>34</v>
      </c>
      <c r="E20" s="73" t="s">
        <v>205</v>
      </c>
      <c r="F20" s="73"/>
      <c r="G20" s="74">
        <f>'Прил.5 Расходы'!F22</f>
        <v>150000</v>
      </c>
    </row>
    <row r="21" spans="1:7" ht="45" x14ac:dyDescent="0.25">
      <c r="A21" s="33" t="s">
        <v>41</v>
      </c>
      <c r="B21" s="37">
        <v>902</v>
      </c>
      <c r="C21" s="34" t="s">
        <v>25</v>
      </c>
      <c r="D21" s="34" t="s">
        <v>34</v>
      </c>
      <c r="E21" s="34" t="s">
        <v>206</v>
      </c>
      <c r="F21" s="34"/>
      <c r="G21" s="35">
        <f>G22</f>
        <v>185000</v>
      </c>
    </row>
    <row r="22" spans="1:7" ht="45" x14ac:dyDescent="0.25">
      <c r="A22" s="77" t="s">
        <v>37</v>
      </c>
      <c r="B22" s="78">
        <v>902</v>
      </c>
      <c r="C22" s="73" t="s">
        <v>25</v>
      </c>
      <c r="D22" s="73" t="s">
        <v>34</v>
      </c>
      <c r="E22" s="73" t="s">
        <v>206</v>
      </c>
      <c r="F22" s="73" t="s">
        <v>227</v>
      </c>
      <c r="G22" s="74">
        <f>'Прил.5 Расходы'!F24</f>
        <v>185000</v>
      </c>
    </row>
    <row r="23" spans="1:7" ht="28.5" x14ac:dyDescent="0.25">
      <c r="A23" s="75" t="s">
        <v>43</v>
      </c>
      <c r="B23" s="76">
        <v>902</v>
      </c>
      <c r="C23" s="54" t="s">
        <v>25</v>
      </c>
      <c r="D23" s="54" t="s">
        <v>44</v>
      </c>
      <c r="E23" s="54"/>
      <c r="F23" s="54"/>
      <c r="G23" s="55">
        <f>G24</f>
        <v>38742200</v>
      </c>
    </row>
    <row r="24" spans="1:7" ht="60" x14ac:dyDescent="0.25">
      <c r="A24" s="33" t="s">
        <v>28</v>
      </c>
      <c r="B24" s="37">
        <v>902</v>
      </c>
      <c r="C24" s="34" t="s">
        <v>25</v>
      </c>
      <c r="D24" s="34" t="s">
        <v>44</v>
      </c>
      <c r="E24" s="34"/>
      <c r="F24" s="34"/>
      <c r="G24" s="35">
        <f>G25</f>
        <v>38742200</v>
      </c>
    </row>
    <row r="25" spans="1:7" x14ac:dyDescent="0.25">
      <c r="A25" s="33" t="s">
        <v>35</v>
      </c>
      <c r="B25" s="37">
        <v>902</v>
      </c>
      <c r="C25" s="34" t="s">
        <v>25</v>
      </c>
      <c r="D25" s="34" t="s">
        <v>44</v>
      </c>
      <c r="E25" s="34"/>
      <c r="F25" s="34"/>
      <c r="G25" s="35">
        <f>G26+G28+G29+G30+G31+G27</f>
        <v>38742200</v>
      </c>
    </row>
    <row r="26" spans="1:7" x14ac:dyDescent="0.25">
      <c r="A26" s="77" t="s">
        <v>45</v>
      </c>
      <c r="B26" s="78">
        <v>902</v>
      </c>
      <c r="C26" s="73" t="s">
        <v>25</v>
      </c>
      <c r="D26" s="73" t="s">
        <v>44</v>
      </c>
      <c r="E26" s="73" t="s">
        <v>205</v>
      </c>
      <c r="F26" s="73"/>
      <c r="G26" s="74">
        <f>'Прил.5 Расходы'!F28</f>
        <v>37382900</v>
      </c>
    </row>
    <row r="27" spans="1:7" ht="30" x14ac:dyDescent="0.25">
      <c r="A27" s="77" t="s">
        <v>54</v>
      </c>
      <c r="B27" s="78">
        <v>902</v>
      </c>
      <c r="C27" s="73" t="s">
        <v>25</v>
      </c>
      <c r="D27" s="73" t="s">
        <v>44</v>
      </c>
      <c r="E27" s="79" t="s">
        <v>228</v>
      </c>
      <c r="F27" s="79"/>
      <c r="G27" s="74">
        <f>'Прил.5 Расходы'!F40</f>
        <v>463000</v>
      </c>
    </row>
    <row r="28" spans="1:7" ht="30" x14ac:dyDescent="0.25">
      <c r="A28" s="77" t="s">
        <v>55</v>
      </c>
      <c r="B28" s="78">
        <v>902</v>
      </c>
      <c r="C28" s="73" t="s">
        <v>25</v>
      </c>
      <c r="D28" s="73" t="s">
        <v>44</v>
      </c>
      <c r="E28" s="79" t="s">
        <v>229</v>
      </c>
      <c r="F28" s="73"/>
      <c r="G28" s="74">
        <f>'Прил.5 Расходы'!F41</f>
        <v>1000</v>
      </c>
    </row>
    <row r="29" spans="1:7" x14ac:dyDescent="0.25">
      <c r="A29" s="33" t="s">
        <v>284</v>
      </c>
      <c r="B29" s="78">
        <v>902</v>
      </c>
      <c r="C29" s="73" t="s">
        <v>25</v>
      </c>
      <c r="D29" s="73" t="s">
        <v>44</v>
      </c>
      <c r="E29" s="34" t="s">
        <v>271</v>
      </c>
      <c r="F29" s="73"/>
      <c r="G29" s="74">
        <f>'Прил.5 Расходы'!F39</f>
        <v>0</v>
      </c>
    </row>
    <row r="30" spans="1:7" ht="30" x14ac:dyDescent="0.25">
      <c r="A30" s="77" t="s">
        <v>57</v>
      </c>
      <c r="B30" s="78">
        <v>902</v>
      </c>
      <c r="C30" s="73" t="s">
        <v>25</v>
      </c>
      <c r="D30" s="73" t="s">
        <v>44</v>
      </c>
      <c r="E30" s="79" t="s">
        <v>256</v>
      </c>
      <c r="F30" s="73"/>
      <c r="G30" s="74">
        <f>'Прил.5 Расходы'!F43</f>
        <v>895300</v>
      </c>
    </row>
    <row r="31" spans="1:7" ht="30" x14ac:dyDescent="0.25">
      <c r="A31" s="77" t="s">
        <v>58</v>
      </c>
      <c r="B31" s="78">
        <v>902</v>
      </c>
      <c r="C31" s="73" t="s">
        <v>25</v>
      </c>
      <c r="D31" s="73" t="s">
        <v>44</v>
      </c>
      <c r="E31" s="79" t="s">
        <v>256</v>
      </c>
      <c r="F31" s="73"/>
      <c r="G31" s="74">
        <f>'Прил.5 Расходы'!F44</f>
        <v>0</v>
      </c>
    </row>
    <row r="32" spans="1:7" ht="126" x14ac:dyDescent="0.25">
      <c r="A32" s="106" t="s">
        <v>309</v>
      </c>
      <c r="B32" s="78">
        <v>902</v>
      </c>
      <c r="C32" s="73" t="s">
        <v>25</v>
      </c>
      <c r="D32" s="73" t="s">
        <v>102</v>
      </c>
      <c r="E32" s="79" t="s">
        <v>216</v>
      </c>
      <c r="F32" s="73"/>
      <c r="G32" s="74">
        <f>'Прил.5 Расходы'!F50</f>
        <v>17700</v>
      </c>
    </row>
    <row r="33" spans="1:7" ht="63" x14ac:dyDescent="0.25">
      <c r="A33" s="111" t="s">
        <v>366</v>
      </c>
      <c r="B33" s="101">
        <v>902</v>
      </c>
      <c r="C33" s="103"/>
      <c r="D33" s="103"/>
      <c r="E33" s="103"/>
      <c r="F33" s="103"/>
      <c r="G33" s="104">
        <f>G34</f>
        <v>1661500</v>
      </c>
    </row>
    <row r="34" spans="1:7" ht="57" x14ac:dyDescent="0.25">
      <c r="A34" s="94" t="s">
        <v>66</v>
      </c>
      <c r="B34" s="95">
        <v>902</v>
      </c>
      <c r="C34" s="87" t="s">
        <v>25</v>
      </c>
      <c r="D34" s="87" t="s">
        <v>64</v>
      </c>
      <c r="E34" s="87" t="s">
        <v>207</v>
      </c>
      <c r="F34" s="87"/>
      <c r="G34" s="96">
        <f>G35</f>
        <v>1661500</v>
      </c>
    </row>
    <row r="35" spans="1:7" ht="30" x14ac:dyDescent="0.25">
      <c r="A35" s="33" t="s">
        <v>31</v>
      </c>
      <c r="B35" s="78">
        <v>902</v>
      </c>
      <c r="C35" s="73" t="s">
        <v>25</v>
      </c>
      <c r="D35" s="73" t="s">
        <v>64</v>
      </c>
      <c r="E35" s="34" t="s">
        <v>207</v>
      </c>
      <c r="F35" s="34"/>
      <c r="G35" s="35">
        <f>'Прил.5 Расходы'!F58</f>
        <v>1661500</v>
      </c>
    </row>
    <row r="36" spans="1:7" x14ac:dyDescent="0.25">
      <c r="A36" s="75" t="s">
        <v>49</v>
      </c>
      <c r="B36" s="76">
        <v>902</v>
      </c>
      <c r="C36" s="54" t="s">
        <v>25</v>
      </c>
      <c r="D36" s="54" t="s">
        <v>71</v>
      </c>
      <c r="E36" s="54"/>
      <c r="F36" s="54"/>
      <c r="G36" s="55">
        <f>G37</f>
        <v>200000</v>
      </c>
    </row>
    <row r="37" spans="1:7" x14ac:dyDescent="0.25">
      <c r="A37" s="33" t="s">
        <v>49</v>
      </c>
      <c r="B37" s="37">
        <v>902</v>
      </c>
      <c r="C37" s="34" t="s">
        <v>25</v>
      </c>
      <c r="D37" s="34" t="s">
        <v>71</v>
      </c>
      <c r="E37" s="34"/>
      <c r="F37" s="34"/>
      <c r="G37" s="35">
        <f>G38+G39</f>
        <v>200000</v>
      </c>
    </row>
    <row r="38" spans="1:7" ht="30" x14ac:dyDescent="0.25">
      <c r="A38" s="77" t="s">
        <v>51</v>
      </c>
      <c r="B38" s="78">
        <v>902</v>
      </c>
      <c r="C38" s="73" t="s">
        <v>25</v>
      </c>
      <c r="D38" s="73" t="s">
        <v>44</v>
      </c>
      <c r="E38" s="73" t="s">
        <v>50</v>
      </c>
      <c r="F38" s="73" t="s">
        <v>40</v>
      </c>
      <c r="G38" s="74">
        <f>'Прил.5 Расходы'!F38</f>
        <v>0</v>
      </c>
    </row>
    <row r="39" spans="1:7" x14ac:dyDescent="0.25">
      <c r="A39" s="77" t="s">
        <v>72</v>
      </c>
      <c r="B39" s="78">
        <v>902</v>
      </c>
      <c r="C39" s="73" t="s">
        <v>25</v>
      </c>
      <c r="D39" s="73" t="s">
        <v>71</v>
      </c>
      <c r="E39" s="73" t="s">
        <v>50</v>
      </c>
      <c r="F39" s="73" t="s">
        <v>73</v>
      </c>
      <c r="G39" s="74">
        <f>'Прил.5 Расходы'!F65</f>
        <v>200000</v>
      </c>
    </row>
    <row r="40" spans="1:7" ht="42.75" x14ac:dyDescent="0.25">
      <c r="A40" s="75" t="s">
        <v>74</v>
      </c>
      <c r="B40" s="76">
        <v>902</v>
      </c>
      <c r="C40" s="54" t="s">
        <v>25</v>
      </c>
      <c r="D40" s="54" t="s">
        <v>75</v>
      </c>
      <c r="E40" s="54"/>
      <c r="F40" s="54"/>
      <c r="G40" s="55">
        <f>G43+G45+G46+G47+G48+G49+G51+G54+G52+G44+G53+G50+G55+G56+G57</f>
        <v>87090279</v>
      </c>
    </row>
    <row r="41" spans="1:7" ht="60" x14ac:dyDescent="0.25">
      <c r="A41" s="33" t="s">
        <v>76</v>
      </c>
      <c r="B41" s="37">
        <v>902</v>
      </c>
      <c r="C41" s="34" t="s">
        <v>25</v>
      </c>
      <c r="D41" s="34" t="s">
        <v>75</v>
      </c>
      <c r="E41" s="34" t="s">
        <v>208</v>
      </c>
      <c r="F41" s="34"/>
      <c r="G41" s="35">
        <f>G42</f>
        <v>450000</v>
      </c>
    </row>
    <row r="42" spans="1:7" ht="30" x14ac:dyDescent="0.25">
      <c r="A42" s="33" t="s">
        <v>78</v>
      </c>
      <c r="B42" s="37">
        <v>902</v>
      </c>
      <c r="C42" s="34" t="s">
        <v>25</v>
      </c>
      <c r="D42" s="34" t="s">
        <v>75</v>
      </c>
      <c r="E42" s="34" t="s">
        <v>208</v>
      </c>
      <c r="F42" s="34"/>
      <c r="G42" s="35">
        <f>G43</f>
        <v>450000</v>
      </c>
    </row>
    <row r="43" spans="1:7" ht="45" x14ac:dyDescent="0.25">
      <c r="A43" s="77" t="s">
        <v>39</v>
      </c>
      <c r="B43" s="78">
        <v>902</v>
      </c>
      <c r="C43" s="73" t="s">
        <v>25</v>
      </c>
      <c r="D43" s="73" t="s">
        <v>75</v>
      </c>
      <c r="E43" s="73" t="s">
        <v>208</v>
      </c>
      <c r="F43" s="73" t="s">
        <v>40</v>
      </c>
      <c r="G43" s="74">
        <f>'Прил.5 Расходы'!F69+'Прил.5 Расходы'!F71</f>
        <v>450000</v>
      </c>
    </row>
    <row r="44" spans="1:7" ht="94.5" x14ac:dyDescent="0.25">
      <c r="A44" s="42" t="s">
        <v>476</v>
      </c>
      <c r="B44" s="78">
        <v>902</v>
      </c>
      <c r="C44" s="34" t="s">
        <v>25</v>
      </c>
      <c r="D44" s="34" t="s">
        <v>75</v>
      </c>
      <c r="E44" s="34" t="s">
        <v>81</v>
      </c>
      <c r="F44" s="73" t="s">
        <v>40</v>
      </c>
      <c r="G44" s="74">
        <f>'Прил.5 Расходы'!F75</f>
        <v>3975479</v>
      </c>
    </row>
    <row r="45" spans="1:7" ht="110.25" x14ac:dyDescent="0.25">
      <c r="A45" s="43" t="s">
        <v>477</v>
      </c>
      <c r="B45" s="78">
        <v>902</v>
      </c>
      <c r="C45" s="34" t="s">
        <v>25</v>
      </c>
      <c r="D45" s="34" t="s">
        <v>75</v>
      </c>
      <c r="E45" s="34" t="s">
        <v>82</v>
      </c>
      <c r="F45" s="34"/>
      <c r="G45" s="74">
        <f>'Прил.5 Расходы'!F76</f>
        <v>100000</v>
      </c>
    </row>
    <row r="46" spans="1:7" ht="78.75" x14ac:dyDescent="0.25">
      <c r="A46" s="43" t="s">
        <v>478</v>
      </c>
      <c r="B46" s="78">
        <v>902</v>
      </c>
      <c r="C46" s="34" t="s">
        <v>25</v>
      </c>
      <c r="D46" s="34" t="s">
        <v>75</v>
      </c>
      <c r="E46" s="34" t="s">
        <v>83</v>
      </c>
      <c r="F46" s="34"/>
      <c r="G46" s="74">
        <f>'Прил.5 Расходы'!F77</f>
        <v>3000</v>
      </c>
    </row>
    <row r="47" spans="1:7" ht="95.25" thickBot="1" x14ac:dyDescent="0.3">
      <c r="A47" s="44" t="s">
        <v>464</v>
      </c>
      <c r="B47" s="78">
        <v>902</v>
      </c>
      <c r="C47" s="34" t="s">
        <v>25</v>
      </c>
      <c r="D47" s="34" t="s">
        <v>75</v>
      </c>
      <c r="E47" s="34" t="s">
        <v>84</v>
      </c>
      <c r="F47" s="34"/>
      <c r="G47" s="74">
        <f>'Прил.5 Расходы'!F78</f>
        <v>20000</v>
      </c>
    </row>
    <row r="48" spans="1:7" ht="75" x14ac:dyDescent="0.25">
      <c r="A48" s="37" t="s">
        <v>479</v>
      </c>
      <c r="B48" s="78">
        <v>902</v>
      </c>
      <c r="C48" s="34" t="s">
        <v>25</v>
      </c>
      <c r="D48" s="34" t="s">
        <v>75</v>
      </c>
      <c r="E48" s="34" t="s">
        <v>85</v>
      </c>
      <c r="F48" s="34"/>
      <c r="G48" s="74">
        <f>'Прил.5 Расходы'!F79</f>
        <v>0</v>
      </c>
    </row>
    <row r="49" spans="1:7" ht="110.25" x14ac:dyDescent="0.25">
      <c r="A49" s="43" t="s">
        <v>465</v>
      </c>
      <c r="B49" s="78">
        <v>902</v>
      </c>
      <c r="C49" s="34" t="s">
        <v>25</v>
      </c>
      <c r="D49" s="34" t="s">
        <v>75</v>
      </c>
      <c r="E49" s="34" t="s">
        <v>86</v>
      </c>
      <c r="F49" s="34"/>
      <c r="G49" s="74">
        <f>'Прил.5 Расходы'!F80</f>
        <v>75000</v>
      </c>
    </row>
    <row r="50" spans="1:7" ht="31.5" x14ac:dyDescent="0.25">
      <c r="A50" s="42" t="s">
        <v>266</v>
      </c>
      <c r="B50" s="78"/>
      <c r="C50" s="34"/>
      <c r="D50" s="34"/>
      <c r="E50" s="34"/>
      <c r="F50" s="34"/>
      <c r="G50" s="74">
        <f>'Прил.5 Расходы'!F81+'Прил.5 Расходы'!F82</f>
        <v>122000</v>
      </c>
    </row>
    <row r="51" spans="1:7" ht="45" x14ac:dyDescent="0.25">
      <c r="A51" s="33" t="s">
        <v>79</v>
      </c>
      <c r="B51" s="78">
        <v>902</v>
      </c>
      <c r="C51" s="34" t="s">
        <v>25</v>
      </c>
      <c r="D51" s="34" t="s">
        <v>75</v>
      </c>
      <c r="E51" s="34" t="s">
        <v>216</v>
      </c>
      <c r="F51" s="73" t="s">
        <v>40</v>
      </c>
      <c r="G51" s="74">
        <f>'Прил.5 Расходы'!F72</f>
        <v>79739000</v>
      </c>
    </row>
    <row r="52" spans="1:7" ht="45" x14ac:dyDescent="0.25">
      <c r="A52" s="33" t="s">
        <v>264</v>
      </c>
      <c r="B52" s="78">
        <v>902</v>
      </c>
      <c r="C52" s="34" t="s">
        <v>25</v>
      </c>
      <c r="D52" s="34" t="s">
        <v>75</v>
      </c>
      <c r="E52" s="34" t="s">
        <v>268</v>
      </c>
      <c r="F52" s="73" t="s">
        <v>40</v>
      </c>
      <c r="G52" s="74">
        <f>'Прил.5 Расходы'!F73</f>
        <v>0</v>
      </c>
    </row>
    <row r="53" spans="1:7" ht="30" x14ac:dyDescent="0.25">
      <c r="A53" s="33" t="s">
        <v>246</v>
      </c>
      <c r="B53" s="78">
        <v>902</v>
      </c>
      <c r="C53" s="34" t="s">
        <v>44</v>
      </c>
      <c r="D53" s="34" t="s">
        <v>110</v>
      </c>
      <c r="E53" s="34"/>
      <c r="F53" s="73" t="s">
        <v>40</v>
      </c>
      <c r="G53" s="74">
        <f>'Прил.5 Расходы'!F123</f>
        <v>0</v>
      </c>
    </row>
    <row r="54" spans="1:7" ht="47.25" x14ac:dyDescent="0.25">
      <c r="A54" s="43" t="s">
        <v>87</v>
      </c>
      <c r="B54" s="78">
        <v>902</v>
      </c>
      <c r="C54" s="34" t="s">
        <v>25</v>
      </c>
      <c r="D54" s="34" t="s">
        <v>75</v>
      </c>
      <c r="E54" s="34" t="s">
        <v>88</v>
      </c>
      <c r="F54" s="73"/>
      <c r="G54" s="74">
        <f>'Прил.5 Расходы'!F83</f>
        <v>2605800</v>
      </c>
    </row>
    <row r="55" spans="1:7" ht="47.25" x14ac:dyDescent="0.25">
      <c r="A55" s="43" t="s">
        <v>288</v>
      </c>
      <c r="B55" s="78">
        <v>902</v>
      </c>
      <c r="C55" s="34" t="s">
        <v>25</v>
      </c>
      <c r="D55" s="34" t="s">
        <v>75</v>
      </c>
      <c r="E55" s="34" t="s">
        <v>286</v>
      </c>
      <c r="F55" s="73"/>
      <c r="G55" s="74">
        <f>'Прил.5 Расходы'!F84</f>
        <v>0</v>
      </c>
    </row>
    <row r="56" spans="1:7" ht="15.75" x14ac:dyDescent="0.25">
      <c r="A56" s="43" t="s">
        <v>284</v>
      </c>
      <c r="B56" s="78">
        <v>902</v>
      </c>
      <c r="C56" s="34" t="s">
        <v>25</v>
      </c>
      <c r="D56" s="34" t="s">
        <v>75</v>
      </c>
      <c r="E56" s="34" t="s">
        <v>271</v>
      </c>
      <c r="F56" s="73"/>
      <c r="G56" s="74">
        <f>'Прил.5 Расходы'!F85</f>
        <v>0</v>
      </c>
    </row>
    <row r="57" spans="1:7" ht="63" x14ac:dyDescent="0.25">
      <c r="A57" s="43" t="s">
        <v>289</v>
      </c>
      <c r="B57" s="78">
        <v>902</v>
      </c>
      <c r="C57" s="34" t="s">
        <v>25</v>
      </c>
      <c r="D57" s="34" t="s">
        <v>75</v>
      </c>
      <c r="E57" s="34" t="s">
        <v>287</v>
      </c>
      <c r="F57" s="73"/>
      <c r="G57" s="74">
        <f>'Прил.5 Расходы'!F86</f>
        <v>0</v>
      </c>
    </row>
    <row r="58" spans="1:7" ht="28.5" x14ac:dyDescent="0.25">
      <c r="A58" s="83" t="s">
        <v>90</v>
      </c>
      <c r="B58" s="95">
        <v>902</v>
      </c>
      <c r="C58" s="84" t="s">
        <v>27</v>
      </c>
      <c r="D58" s="84" t="s">
        <v>34</v>
      </c>
      <c r="E58" s="84" t="s">
        <v>218</v>
      </c>
      <c r="F58" s="87"/>
      <c r="G58" s="96">
        <f>G59</f>
        <v>895800</v>
      </c>
    </row>
    <row r="59" spans="1:7" ht="75" x14ac:dyDescent="0.25">
      <c r="A59" s="51" t="s">
        <v>92</v>
      </c>
      <c r="B59" s="78">
        <v>902</v>
      </c>
      <c r="C59" s="50" t="s">
        <v>27</v>
      </c>
      <c r="D59" s="50" t="s">
        <v>34</v>
      </c>
      <c r="E59" s="50" t="s">
        <v>218</v>
      </c>
      <c r="F59" s="73"/>
      <c r="G59" s="74">
        <f>'Прил.5 Расходы'!F91</f>
        <v>895800</v>
      </c>
    </row>
    <row r="60" spans="1:7" ht="57" x14ac:dyDescent="0.25">
      <c r="A60" s="75" t="s">
        <v>97</v>
      </c>
      <c r="B60" s="76">
        <v>902</v>
      </c>
      <c r="C60" s="54" t="s">
        <v>34</v>
      </c>
      <c r="D60" s="54"/>
      <c r="E60" s="54"/>
      <c r="F60" s="54"/>
      <c r="G60" s="55">
        <f>G61+G65+G66</f>
        <v>3000000</v>
      </c>
    </row>
    <row r="61" spans="1:7" ht="75" x14ac:dyDescent="0.25">
      <c r="A61" s="33" t="s">
        <v>311</v>
      </c>
      <c r="B61" s="37">
        <v>902</v>
      </c>
      <c r="C61" s="34" t="s">
        <v>34</v>
      </c>
      <c r="D61" s="34" t="s">
        <v>154</v>
      </c>
      <c r="E61" s="34"/>
      <c r="F61" s="34"/>
      <c r="G61" s="35">
        <f>G64</f>
        <v>3000000</v>
      </c>
    </row>
    <row r="62" spans="1:7" ht="90" x14ac:dyDescent="0.25">
      <c r="A62" s="33" t="s">
        <v>312</v>
      </c>
      <c r="B62" s="37">
        <v>902</v>
      </c>
      <c r="C62" s="34" t="s">
        <v>34</v>
      </c>
      <c r="D62" s="34" t="s">
        <v>154</v>
      </c>
      <c r="E62" s="34" t="s">
        <v>99</v>
      </c>
      <c r="F62" s="34"/>
      <c r="G62" s="35">
        <f>G63</f>
        <v>3000000</v>
      </c>
    </row>
    <row r="63" spans="1:7" ht="90" x14ac:dyDescent="0.25">
      <c r="A63" s="33" t="s">
        <v>312</v>
      </c>
      <c r="B63" s="37">
        <v>902</v>
      </c>
      <c r="C63" s="34" t="s">
        <v>34</v>
      </c>
      <c r="D63" s="34" t="s">
        <v>154</v>
      </c>
      <c r="E63" s="34" t="s">
        <v>99</v>
      </c>
      <c r="F63" s="34"/>
      <c r="G63" s="35">
        <f>G64</f>
        <v>3000000</v>
      </c>
    </row>
    <row r="64" spans="1:7" ht="45" x14ac:dyDescent="0.25">
      <c r="A64" s="77" t="s">
        <v>39</v>
      </c>
      <c r="B64" s="78">
        <v>902</v>
      </c>
      <c r="C64" s="73" t="s">
        <v>34</v>
      </c>
      <c r="D64" s="73" t="s">
        <v>154</v>
      </c>
      <c r="E64" s="73" t="s">
        <v>99</v>
      </c>
      <c r="F64" s="73" t="s">
        <v>40</v>
      </c>
      <c r="G64" s="74">
        <f>'Прил.5 Расходы'!F97</f>
        <v>3000000</v>
      </c>
    </row>
    <row r="65" spans="1:7" ht="30" x14ac:dyDescent="0.25">
      <c r="A65" s="33" t="s">
        <v>267</v>
      </c>
      <c r="B65" s="78">
        <v>902</v>
      </c>
      <c r="C65" s="34" t="s">
        <v>34</v>
      </c>
      <c r="D65" s="34" t="s">
        <v>154</v>
      </c>
      <c r="E65" s="34" t="s">
        <v>265</v>
      </c>
      <c r="F65" s="73"/>
      <c r="G65" s="74">
        <f>'Прил.5 Расходы'!F98</f>
        <v>0</v>
      </c>
    </row>
    <row r="66" spans="1:7" ht="15.75" x14ac:dyDescent="0.25">
      <c r="A66" s="43" t="s">
        <v>284</v>
      </c>
      <c r="B66" s="78">
        <v>902</v>
      </c>
      <c r="C66" s="34" t="s">
        <v>34</v>
      </c>
      <c r="D66" s="34" t="s">
        <v>154</v>
      </c>
      <c r="E66" s="34" t="s">
        <v>271</v>
      </c>
      <c r="F66" s="73"/>
      <c r="G66" s="74">
        <f>'Прил.5 Расходы'!F101</f>
        <v>0</v>
      </c>
    </row>
    <row r="67" spans="1:7" x14ac:dyDescent="0.25">
      <c r="A67" s="75" t="s">
        <v>235</v>
      </c>
      <c r="B67" s="76">
        <v>902</v>
      </c>
      <c r="C67" s="54" t="s">
        <v>44</v>
      </c>
      <c r="D67" s="54"/>
      <c r="E67" s="54"/>
      <c r="F67" s="54"/>
      <c r="G67" s="89">
        <f>G70+G71+G72+G73+G74+G78+G75+G68+G69</f>
        <v>24436800</v>
      </c>
    </row>
    <row r="68" spans="1:7" ht="60" x14ac:dyDescent="0.25">
      <c r="A68" s="33" t="s">
        <v>315</v>
      </c>
      <c r="B68" s="37">
        <v>902</v>
      </c>
      <c r="C68" s="34" t="s">
        <v>44</v>
      </c>
      <c r="D68" s="34" t="s">
        <v>102</v>
      </c>
      <c r="E68" s="34" t="s">
        <v>316</v>
      </c>
      <c r="F68" s="34" t="s">
        <v>40</v>
      </c>
      <c r="G68" s="35">
        <f>'Прил.5 Расходы'!F108</f>
        <v>396000</v>
      </c>
    </row>
    <row r="69" spans="1:7" ht="90" x14ac:dyDescent="0.25">
      <c r="A69" s="33" t="s">
        <v>317</v>
      </c>
      <c r="B69" s="37">
        <v>902</v>
      </c>
      <c r="C69" s="34" t="s">
        <v>44</v>
      </c>
      <c r="D69" s="34" t="s">
        <v>102</v>
      </c>
      <c r="E69" s="34" t="s">
        <v>319</v>
      </c>
      <c r="F69" s="34" t="s">
        <v>40</v>
      </c>
      <c r="G69" s="35">
        <f>'Прил.5 Расходы'!F110</f>
        <v>150300</v>
      </c>
    </row>
    <row r="70" spans="1:7" ht="95.25" thickBot="1" x14ac:dyDescent="0.3">
      <c r="A70" s="44" t="s">
        <v>468</v>
      </c>
      <c r="B70" s="37">
        <v>902</v>
      </c>
      <c r="C70" s="34" t="s">
        <v>44</v>
      </c>
      <c r="D70" s="34" t="s">
        <v>102</v>
      </c>
      <c r="E70" s="34" t="s">
        <v>103</v>
      </c>
      <c r="F70" s="34" t="s">
        <v>499</v>
      </c>
      <c r="G70" s="35">
        <f>'Прил.5 Расходы'!F105</f>
        <v>0</v>
      </c>
    </row>
    <row r="71" spans="1:7" ht="111" thickBot="1" x14ac:dyDescent="0.3">
      <c r="A71" s="44" t="s">
        <v>480</v>
      </c>
      <c r="B71" s="37">
        <v>902</v>
      </c>
      <c r="C71" s="34" t="s">
        <v>44</v>
      </c>
      <c r="D71" s="34" t="s">
        <v>102</v>
      </c>
      <c r="E71" s="34" t="s">
        <v>104</v>
      </c>
      <c r="F71" s="34" t="s">
        <v>40</v>
      </c>
      <c r="G71" s="35">
        <f>'Прил.5 Расходы'!F106</f>
        <v>0</v>
      </c>
    </row>
    <row r="72" spans="1:7" x14ac:dyDescent="0.25">
      <c r="A72" s="33" t="s">
        <v>231</v>
      </c>
      <c r="B72" s="37">
        <v>902</v>
      </c>
      <c r="C72" s="34" t="s">
        <v>44</v>
      </c>
      <c r="D72" s="34" t="s">
        <v>98</v>
      </c>
      <c r="E72" s="34" t="s">
        <v>107</v>
      </c>
      <c r="F72" s="34" t="s">
        <v>40</v>
      </c>
      <c r="G72" s="35">
        <f>'Прил.5 Расходы'!F115</f>
        <v>21646800</v>
      </c>
    </row>
    <row r="73" spans="1:7" x14ac:dyDescent="0.25">
      <c r="A73" s="33"/>
      <c r="B73" s="37"/>
      <c r="C73" s="34"/>
      <c r="D73" s="34"/>
      <c r="E73" s="34"/>
      <c r="F73" s="34"/>
      <c r="G73" s="35"/>
    </row>
    <row r="74" spans="1:7" ht="30" x14ac:dyDescent="0.25">
      <c r="A74" s="33" t="s">
        <v>359</v>
      </c>
      <c r="B74" s="37">
        <v>902</v>
      </c>
      <c r="C74" s="34" t="s">
        <v>44</v>
      </c>
      <c r="D74" s="34" t="s">
        <v>64</v>
      </c>
      <c r="E74" s="34" t="s">
        <v>360</v>
      </c>
      <c r="F74" s="34" t="s">
        <v>40</v>
      </c>
      <c r="G74" s="35">
        <f>'Прил.5 Расходы'!F111</f>
        <v>0</v>
      </c>
    </row>
    <row r="75" spans="1:7" ht="165" x14ac:dyDescent="0.25">
      <c r="A75" s="37" t="s">
        <v>443</v>
      </c>
      <c r="B75" s="37">
        <v>902</v>
      </c>
      <c r="C75" s="34" t="s">
        <v>44</v>
      </c>
      <c r="D75" s="34" t="s">
        <v>98</v>
      </c>
      <c r="E75" s="34" t="s">
        <v>444</v>
      </c>
      <c r="F75" s="65" t="s">
        <v>40</v>
      </c>
      <c r="G75" s="35">
        <f>'Прил.5 Расходы'!F114</f>
        <v>0</v>
      </c>
    </row>
    <row r="76" spans="1:7" x14ac:dyDescent="0.25">
      <c r="A76" s="33"/>
      <c r="B76" s="37"/>
      <c r="C76" s="34"/>
      <c r="D76" s="34"/>
      <c r="E76" s="34"/>
      <c r="F76" s="34"/>
      <c r="G76" s="35"/>
    </row>
    <row r="77" spans="1:7" x14ac:dyDescent="0.25">
      <c r="A77" s="33"/>
      <c r="B77" s="37"/>
      <c r="C77" s="34"/>
      <c r="D77" s="34"/>
      <c r="E77" s="34"/>
      <c r="F77" s="34"/>
      <c r="G77" s="35"/>
    </row>
    <row r="78" spans="1:7" ht="42.75" x14ac:dyDescent="0.25">
      <c r="A78" s="75" t="s">
        <v>109</v>
      </c>
      <c r="B78" s="76">
        <v>902</v>
      </c>
      <c r="C78" s="54" t="s">
        <v>44</v>
      </c>
      <c r="D78" s="54" t="s">
        <v>110</v>
      </c>
      <c r="E78" s="54"/>
      <c r="F78" s="54"/>
      <c r="G78" s="55">
        <f>G80+G79+G84+G85+G86</f>
        <v>2243700</v>
      </c>
    </row>
    <row r="79" spans="1:7" x14ac:dyDescent="0.25">
      <c r="A79" s="33"/>
      <c r="B79" s="37">
        <v>902</v>
      </c>
      <c r="C79" s="34" t="s">
        <v>44</v>
      </c>
      <c r="D79" s="34" t="s">
        <v>110</v>
      </c>
      <c r="E79" s="34"/>
      <c r="F79" s="34"/>
      <c r="G79" s="35"/>
    </row>
    <row r="80" spans="1:7" x14ac:dyDescent="0.25">
      <c r="A80" s="33" t="s">
        <v>111</v>
      </c>
      <c r="B80" s="37">
        <v>902</v>
      </c>
      <c r="C80" s="34" t="s">
        <v>44</v>
      </c>
      <c r="D80" s="34" t="s">
        <v>110</v>
      </c>
      <c r="E80" s="34"/>
      <c r="F80" s="34"/>
      <c r="G80" s="35">
        <f>G81+G82+G83</f>
        <v>400000</v>
      </c>
    </row>
    <row r="81" spans="1:7" x14ac:dyDescent="0.25">
      <c r="A81" s="33" t="s">
        <v>111</v>
      </c>
      <c r="B81" s="78">
        <v>902</v>
      </c>
      <c r="C81" s="34" t="s">
        <v>44</v>
      </c>
      <c r="D81" s="34" t="s">
        <v>110</v>
      </c>
      <c r="E81" s="34" t="s">
        <v>112</v>
      </c>
      <c r="F81" s="34" t="s">
        <v>40</v>
      </c>
      <c r="G81" s="74">
        <f>'Прил.5 Расходы'!F120</f>
        <v>0</v>
      </c>
    </row>
    <row r="82" spans="1:7" ht="110.25" x14ac:dyDescent="0.25">
      <c r="A82" s="57" t="s">
        <v>481</v>
      </c>
      <c r="B82" s="78">
        <v>902</v>
      </c>
      <c r="C82" s="34" t="s">
        <v>44</v>
      </c>
      <c r="D82" s="34" t="s">
        <v>110</v>
      </c>
      <c r="E82" s="34" t="s">
        <v>113</v>
      </c>
      <c r="F82" s="34" t="s">
        <v>499</v>
      </c>
      <c r="G82" s="74">
        <f>'Прил.5 Расходы'!F121</f>
        <v>0</v>
      </c>
    </row>
    <row r="83" spans="1:7" ht="126" x14ac:dyDescent="0.25">
      <c r="A83" s="58" t="s">
        <v>482</v>
      </c>
      <c r="B83" s="78">
        <v>902</v>
      </c>
      <c r="C83" s="34" t="s">
        <v>44</v>
      </c>
      <c r="D83" s="34" t="s">
        <v>110</v>
      </c>
      <c r="E83" s="34" t="s">
        <v>114</v>
      </c>
      <c r="F83" s="34" t="s">
        <v>40</v>
      </c>
      <c r="G83" s="74">
        <f>'Прил.5 Расходы'!F122</f>
        <v>400000</v>
      </c>
    </row>
    <row r="84" spans="1:7" ht="15.75" x14ac:dyDescent="0.25">
      <c r="A84" s="42" t="s">
        <v>232</v>
      </c>
      <c r="B84" s="78">
        <v>902</v>
      </c>
      <c r="C84" s="34" t="s">
        <v>44</v>
      </c>
      <c r="D84" s="34" t="s">
        <v>110</v>
      </c>
      <c r="E84" s="34" t="s">
        <v>219</v>
      </c>
      <c r="F84" s="34"/>
      <c r="G84" s="74">
        <f>'Прил.5 Расходы'!F125</f>
        <v>1843700</v>
      </c>
    </row>
    <row r="85" spans="1:7" ht="110.25" x14ac:dyDescent="0.25">
      <c r="A85" s="42" t="s">
        <v>483</v>
      </c>
      <c r="B85" s="78">
        <v>902</v>
      </c>
      <c r="C85" s="34" t="s">
        <v>44</v>
      </c>
      <c r="D85" s="34" t="s">
        <v>110</v>
      </c>
      <c r="E85" s="34" t="s">
        <v>254</v>
      </c>
      <c r="F85" s="34" t="s">
        <v>40</v>
      </c>
      <c r="G85" s="74">
        <f>'Прил.5 Расходы'!F124+'Прил.5 Расходы'!F118</f>
        <v>0</v>
      </c>
    </row>
    <row r="86" spans="1:7" ht="15.75" x14ac:dyDescent="0.25">
      <c r="A86" s="43" t="s">
        <v>284</v>
      </c>
      <c r="B86" s="78">
        <v>902</v>
      </c>
      <c r="C86" s="34" t="s">
        <v>44</v>
      </c>
      <c r="D86" s="34" t="s">
        <v>110</v>
      </c>
      <c r="E86" s="34" t="s">
        <v>271</v>
      </c>
      <c r="F86" s="73"/>
      <c r="G86" s="74">
        <f>'Прил.5 Расходы'!F127</f>
        <v>0</v>
      </c>
    </row>
    <row r="87" spans="1:7" ht="28.5" x14ac:dyDescent="0.25">
      <c r="A87" s="75" t="s">
        <v>115</v>
      </c>
      <c r="B87" s="76">
        <v>902</v>
      </c>
      <c r="C87" s="54" t="s">
        <v>102</v>
      </c>
      <c r="D87" s="54"/>
      <c r="E87" s="54"/>
      <c r="F87" s="54"/>
      <c r="G87" s="89">
        <f>G89+G88+G94+G92+G93+G91</f>
        <v>32820500</v>
      </c>
    </row>
    <row r="88" spans="1:7" x14ac:dyDescent="0.25">
      <c r="A88" s="75" t="s">
        <v>262</v>
      </c>
      <c r="B88" s="37">
        <v>902</v>
      </c>
      <c r="C88" s="34" t="s">
        <v>102</v>
      </c>
      <c r="D88" s="34" t="s">
        <v>25</v>
      </c>
      <c r="E88" s="34"/>
      <c r="F88" s="34"/>
      <c r="G88" s="35">
        <f>'Прил.5 Расходы'!F131</f>
        <v>0</v>
      </c>
    </row>
    <row r="89" spans="1:7" ht="30" x14ac:dyDescent="0.25">
      <c r="A89" s="33" t="s">
        <v>116</v>
      </c>
      <c r="B89" s="37">
        <v>902</v>
      </c>
      <c r="C89" s="34" t="s">
        <v>102</v>
      </c>
      <c r="D89" s="34" t="s">
        <v>27</v>
      </c>
      <c r="E89" s="34"/>
      <c r="F89" s="34"/>
      <c r="G89" s="35"/>
    </row>
    <row r="90" spans="1:7" x14ac:dyDescent="0.25">
      <c r="A90" s="33" t="s">
        <v>111</v>
      </c>
      <c r="B90" s="37">
        <v>902</v>
      </c>
      <c r="C90" s="34" t="s">
        <v>102</v>
      </c>
      <c r="D90" s="34" t="s">
        <v>27</v>
      </c>
      <c r="E90" s="34" t="s">
        <v>118</v>
      </c>
      <c r="F90" s="34" t="s">
        <v>40</v>
      </c>
      <c r="G90" s="35">
        <f>G91</f>
        <v>8082500</v>
      </c>
    </row>
    <row r="91" spans="1:7" ht="111" thickBot="1" x14ac:dyDescent="0.3">
      <c r="A91" s="44" t="s">
        <v>119</v>
      </c>
      <c r="B91" s="78">
        <v>902</v>
      </c>
      <c r="C91" s="34" t="s">
        <v>102</v>
      </c>
      <c r="D91" s="34" t="s">
        <v>27</v>
      </c>
      <c r="E91" s="34" t="s">
        <v>118</v>
      </c>
      <c r="F91" s="34" t="s">
        <v>40</v>
      </c>
      <c r="G91" s="74">
        <f>'Прил.5 Расходы'!F135</f>
        <v>8082500</v>
      </c>
    </row>
    <row r="92" spans="1:7" ht="63" x14ac:dyDescent="0.25">
      <c r="A92" s="43" t="s">
        <v>289</v>
      </c>
      <c r="B92" s="78">
        <v>902</v>
      </c>
      <c r="C92" s="34" t="s">
        <v>102</v>
      </c>
      <c r="D92" s="34" t="s">
        <v>27</v>
      </c>
      <c r="E92" s="34" t="s">
        <v>290</v>
      </c>
      <c r="F92" s="34"/>
      <c r="G92" s="74">
        <f>'Прил.5 Расходы'!F133</f>
        <v>0</v>
      </c>
    </row>
    <row r="93" spans="1:7" ht="75" x14ac:dyDescent="0.25">
      <c r="A93" s="33" t="s">
        <v>484</v>
      </c>
      <c r="B93" s="78">
        <v>902</v>
      </c>
      <c r="C93" s="34" t="s">
        <v>102</v>
      </c>
      <c r="D93" s="34" t="s">
        <v>27</v>
      </c>
      <c r="E93" s="34" t="s">
        <v>291</v>
      </c>
      <c r="F93" s="73"/>
      <c r="G93" s="74">
        <f>'Прил.5 Расходы'!F137</f>
        <v>0</v>
      </c>
    </row>
    <row r="94" spans="1:7" ht="15.75" x14ac:dyDescent="0.25">
      <c r="A94" s="56" t="s">
        <v>293</v>
      </c>
      <c r="B94" s="78">
        <v>902</v>
      </c>
      <c r="C94" s="34" t="s">
        <v>102</v>
      </c>
      <c r="D94" s="34" t="s">
        <v>27</v>
      </c>
      <c r="E94" s="34" t="s">
        <v>292</v>
      </c>
      <c r="F94" s="73"/>
      <c r="G94" s="74">
        <f>'Прил.5 Расходы'!F136</f>
        <v>24738000</v>
      </c>
    </row>
    <row r="95" spans="1:7" ht="90" x14ac:dyDescent="0.25">
      <c r="A95" s="37" t="s">
        <v>304</v>
      </c>
      <c r="B95" s="78">
        <v>902</v>
      </c>
      <c r="C95" s="34" t="s">
        <v>64</v>
      </c>
      <c r="D95" s="34" t="s">
        <v>102</v>
      </c>
      <c r="E95" s="34" t="s">
        <v>85</v>
      </c>
      <c r="F95" s="34" t="s">
        <v>305</v>
      </c>
      <c r="G95" s="74">
        <f>'Прил.5 Расходы'!F139</f>
        <v>660000</v>
      </c>
    </row>
    <row r="96" spans="1:7" ht="15.75" x14ac:dyDescent="0.25">
      <c r="A96" s="42"/>
      <c r="B96" s="78"/>
      <c r="C96" s="34"/>
      <c r="D96" s="34"/>
      <c r="E96" s="34"/>
      <c r="F96" s="34"/>
      <c r="G96" s="74">
        <f>'Прил.5 Расходы'!F203</f>
        <v>0</v>
      </c>
    </row>
    <row r="97" spans="1:7" x14ac:dyDescent="0.25">
      <c r="A97" s="75" t="s">
        <v>153</v>
      </c>
      <c r="B97" s="76">
        <v>902</v>
      </c>
      <c r="C97" s="54" t="s">
        <v>154</v>
      </c>
      <c r="D97" s="54"/>
      <c r="E97" s="54"/>
      <c r="F97" s="54"/>
      <c r="G97" s="55">
        <f>G98+G103+G114</f>
        <v>14334600</v>
      </c>
    </row>
    <row r="98" spans="1:7" x14ac:dyDescent="0.25">
      <c r="A98" s="75" t="s">
        <v>155</v>
      </c>
      <c r="B98" s="76">
        <v>902</v>
      </c>
      <c r="C98" s="54" t="s">
        <v>154</v>
      </c>
      <c r="D98" s="54" t="s">
        <v>25</v>
      </c>
      <c r="E98" s="54"/>
      <c r="F98" s="54"/>
      <c r="G98" s="55">
        <f>G99+G102</f>
        <v>7704000</v>
      </c>
    </row>
    <row r="99" spans="1:7" ht="45" x14ac:dyDescent="0.25">
      <c r="A99" s="33" t="s">
        <v>156</v>
      </c>
      <c r="B99" s="37">
        <v>902</v>
      </c>
      <c r="C99" s="34" t="s">
        <v>154</v>
      </c>
      <c r="D99" s="34" t="s">
        <v>25</v>
      </c>
      <c r="E99" s="34" t="s">
        <v>157</v>
      </c>
      <c r="F99" s="34" t="s">
        <v>160</v>
      </c>
      <c r="G99" s="35">
        <f>G100</f>
        <v>7440000</v>
      </c>
    </row>
    <row r="100" spans="1:7" ht="30" x14ac:dyDescent="0.25">
      <c r="A100" s="33" t="s">
        <v>158</v>
      </c>
      <c r="B100" s="37">
        <v>902</v>
      </c>
      <c r="C100" s="34" t="s">
        <v>154</v>
      </c>
      <c r="D100" s="34" t="s">
        <v>25</v>
      </c>
      <c r="E100" s="34" t="s">
        <v>157</v>
      </c>
      <c r="F100" s="34" t="s">
        <v>160</v>
      </c>
      <c r="G100" s="35">
        <f>G101</f>
        <v>7440000</v>
      </c>
    </row>
    <row r="101" spans="1:7" ht="60" x14ac:dyDescent="0.25">
      <c r="A101" s="77" t="s">
        <v>159</v>
      </c>
      <c r="B101" s="78">
        <v>902</v>
      </c>
      <c r="C101" s="34" t="s">
        <v>154</v>
      </c>
      <c r="D101" s="34" t="s">
        <v>25</v>
      </c>
      <c r="E101" s="34" t="s">
        <v>157</v>
      </c>
      <c r="F101" s="34" t="s">
        <v>160</v>
      </c>
      <c r="G101" s="74">
        <f>'Прил.5 Расходы'!F227</f>
        <v>7440000</v>
      </c>
    </row>
    <row r="102" spans="1:7" x14ac:dyDescent="0.25">
      <c r="A102" s="77" t="s">
        <v>161</v>
      </c>
      <c r="B102" s="78">
        <v>902</v>
      </c>
      <c r="C102" s="73" t="s">
        <v>154</v>
      </c>
      <c r="D102" s="73" t="s">
        <v>25</v>
      </c>
      <c r="E102" s="34" t="s">
        <v>162</v>
      </c>
      <c r="F102" s="73" t="s">
        <v>163</v>
      </c>
      <c r="G102" s="74">
        <f>'Прил.5 Расходы'!F228</f>
        <v>264000</v>
      </c>
    </row>
    <row r="103" spans="1:7" ht="28.5" x14ac:dyDescent="0.25">
      <c r="A103" s="75" t="s">
        <v>164</v>
      </c>
      <c r="B103" s="76">
        <v>902</v>
      </c>
      <c r="C103" s="54" t="s">
        <v>154</v>
      </c>
      <c r="D103" s="54" t="s">
        <v>34</v>
      </c>
      <c r="E103" s="54"/>
      <c r="F103" s="54"/>
      <c r="G103" s="55">
        <f>G104+G107+G110+G111+G112+G113</f>
        <v>1035200</v>
      </c>
    </row>
    <row r="104" spans="1:7" x14ac:dyDescent="0.25">
      <c r="A104" s="33" t="s">
        <v>166</v>
      </c>
      <c r="B104" s="37">
        <v>902</v>
      </c>
      <c r="C104" s="34" t="s">
        <v>154</v>
      </c>
      <c r="D104" s="34" t="s">
        <v>34</v>
      </c>
      <c r="E104" s="34" t="s">
        <v>167</v>
      </c>
      <c r="F104" s="73" t="s">
        <v>163</v>
      </c>
      <c r="G104" s="35">
        <f>G105</f>
        <v>200000</v>
      </c>
    </row>
    <row r="105" spans="1:7" ht="30" x14ac:dyDescent="0.25">
      <c r="A105" s="33" t="s">
        <v>168</v>
      </c>
      <c r="B105" s="37">
        <v>902</v>
      </c>
      <c r="C105" s="34" t="s">
        <v>154</v>
      </c>
      <c r="D105" s="34" t="s">
        <v>34</v>
      </c>
      <c r="E105" s="34" t="s">
        <v>167</v>
      </c>
      <c r="F105" s="73" t="s">
        <v>163</v>
      </c>
      <c r="G105" s="35">
        <f>G106</f>
        <v>200000</v>
      </c>
    </row>
    <row r="106" spans="1:7" ht="30" x14ac:dyDescent="0.25">
      <c r="A106" s="77" t="s">
        <v>169</v>
      </c>
      <c r="B106" s="78">
        <v>902</v>
      </c>
      <c r="C106" s="73" t="s">
        <v>154</v>
      </c>
      <c r="D106" s="73" t="s">
        <v>34</v>
      </c>
      <c r="E106" s="34" t="s">
        <v>167</v>
      </c>
      <c r="F106" s="73" t="s">
        <v>163</v>
      </c>
      <c r="G106" s="74">
        <f>'Прил.5 Расходы'!F233</f>
        <v>200000</v>
      </c>
    </row>
    <row r="107" spans="1:7" ht="30" x14ac:dyDescent="0.25">
      <c r="A107" s="33" t="s">
        <v>209</v>
      </c>
      <c r="B107" s="37">
        <v>902</v>
      </c>
      <c r="C107" s="34" t="s">
        <v>154</v>
      </c>
      <c r="D107" s="34" t="s">
        <v>44</v>
      </c>
      <c r="E107" s="34" t="s">
        <v>260</v>
      </c>
      <c r="F107" s="34" t="s">
        <v>242</v>
      </c>
      <c r="G107" s="35">
        <f>G108</f>
        <v>0</v>
      </c>
    </row>
    <row r="108" spans="1:7" ht="30" x14ac:dyDescent="0.25">
      <c r="A108" s="33" t="s">
        <v>168</v>
      </c>
      <c r="B108" s="37">
        <v>902</v>
      </c>
      <c r="C108" s="34" t="s">
        <v>154</v>
      </c>
      <c r="D108" s="34" t="s">
        <v>44</v>
      </c>
      <c r="E108" s="34" t="s">
        <v>260</v>
      </c>
      <c r="F108" s="34" t="s">
        <v>242</v>
      </c>
      <c r="G108" s="35">
        <f>G109</f>
        <v>0</v>
      </c>
    </row>
    <row r="109" spans="1:7" ht="31.5" x14ac:dyDescent="0.25">
      <c r="A109" s="42" t="s">
        <v>502</v>
      </c>
      <c r="B109" s="78">
        <v>902</v>
      </c>
      <c r="C109" s="34" t="s">
        <v>154</v>
      </c>
      <c r="D109" s="34" t="s">
        <v>44</v>
      </c>
      <c r="E109" s="34" t="s">
        <v>260</v>
      </c>
      <c r="F109" s="34" t="s">
        <v>242</v>
      </c>
      <c r="G109" s="74">
        <f>'Прил.5 Расходы'!F239</f>
        <v>0</v>
      </c>
    </row>
    <row r="110" spans="1:7" ht="45" x14ac:dyDescent="0.25">
      <c r="A110" s="77" t="s">
        <v>165</v>
      </c>
      <c r="B110" s="78"/>
      <c r="C110" s="73"/>
      <c r="D110" s="73"/>
      <c r="E110" s="73"/>
      <c r="F110" s="73"/>
      <c r="G110" s="74">
        <f>[1]Функциональная!F207</f>
        <v>0</v>
      </c>
    </row>
    <row r="111" spans="1:7" ht="94.5" x14ac:dyDescent="0.25">
      <c r="A111" s="56" t="s">
        <v>283</v>
      </c>
      <c r="B111" s="37">
        <v>902</v>
      </c>
      <c r="C111" s="34" t="s">
        <v>154</v>
      </c>
      <c r="D111" s="34" t="s">
        <v>34</v>
      </c>
      <c r="E111" s="34" t="s">
        <v>329</v>
      </c>
      <c r="F111" s="73" t="s">
        <v>242</v>
      </c>
      <c r="G111" s="74">
        <f>'Прил.5 Расходы'!F236</f>
        <v>335200</v>
      </c>
    </row>
    <row r="112" spans="1:7" ht="63" x14ac:dyDescent="0.25">
      <c r="A112" s="42" t="s">
        <v>503</v>
      </c>
      <c r="B112" s="78">
        <v>902</v>
      </c>
      <c r="C112" s="34" t="s">
        <v>154</v>
      </c>
      <c r="D112" s="34" t="s">
        <v>44</v>
      </c>
      <c r="E112" s="34" t="s">
        <v>260</v>
      </c>
      <c r="F112" s="34" t="s">
        <v>242</v>
      </c>
      <c r="G112" s="74">
        <f>'Прил.5 Расходы'!F240</f>
        <v>500000</v>
      </c>
    </row>
    <row r="113" spans="1:7" x14ac:dyDescent="0.25">
      <c r="A113" s="37"/>
      <c r="B113" s="37"/>
      <c r="C113" s="34"/>
      <c r="D113" s="34"/>
      <c r="E113" s="34"/>
      <c r="F113" s="34"/>
      <c r="G113" s="74">
        <f>'Прил.5 Расходы'!F235</f>
        <v>0</v>
      </c>
    </row>
    <row r="114" spans="1:7" x14ac:dyDescent="0.25">
      <c r="A114" s="75" t="s">
        <v>170</v>
      </c>
      <c r="B114" s="76">
        <v>902</v>
      </c>
      <c r="C114" s="54" t="s">
        <v>154</v>
      </c>
      <c r="D114" s="54" t="s">
        <v>44</v>
      </c>
      <c r="E114" s="54"/>
      <c r="F114" s="54"/>
      <c r="G114" s="55">
        <f>G115+G116</f>
        <v>5595400</v>
      </c>
    </row>
    <row r="115" spans="1:7" x14ac:dyDescent="0.25">
      <c r="A115" s="77"/>
      <c r="B115" s="78"/>
      <c r="C115" s="73"/>
      <c r="D115" s="73"/>
      <c r="E115" s="73"/>
      <c r="F115" s="73"/>
      <c r="G115" s="74"/>
    </row>
    <row r="116" spans="1:7" ht="30" x14ac:dyDescent="0.25">
      <c r="A116" s="33" t="s">
        <v>134</v>
      </c>
      <c r="B116" s="37">
        <v>902</v>
      </c>
      <c r="C116" s="34" t="s">
        <v>154</v>
      </c>
      <c r="D116" s="34" t="s">
        <v>44</v>
      </c>
      <c r="E116" s="34"/>
      <c r="F116" s="34"/>
      <c r="G116" s="67">
        <f>G117+G120</f>
        <v>5595400</v>
      </c>
    </row>
    <row r="117" spans="1:7" ht="165" x14ac:dyDescent="0.25">
      <c r="A117" s="33" t="s">
        <v>172</v>
      </c>
      <c r="B117" s="37">
        <v>902</v>
      </c>
      <c r="C117" s="34" t="s">
        <v>154</v>
      </c>
      <c r="D117" s="34" t="s">
        <v>44</v>
      </c>
      <c r="E117" s="34" t="s">
        <v>225</v>
      </c>
      <c r="F117" s="34"/>
      <c r="G117" s="67">
        <f>G118</f>
        <v>192500</v>
      </c>
    </row>
    <row r="118" spans="1:7" x14ac:dyDescent="0.25">
      <c r="A118" s="33" t="s">
        <v>173</v>
      </c>
      <c r="B118" s="37">
        <v>902</v>
      </c>
      <c r="C118" s="34" t="s">
        <v>154</v>
      </c>
      <c r="D118" s="34" t="s">
        <v>44</v>
      </c>
      <c r="E118" s="34" t="s">
        <v>225</v>
      </c>
      <c r="F118" s="34"/>
      <c r="G118" s="67">
        <f>G119</f>
        <v>192500</v>
      </c>
    </row>
    <row r="119" spans="1:7" x14ac:dyDescent="0.25">
      <c r="A119" s="77" t="s">
        <v>174</v>
      </c>
      <c r="B119" s="78">
        <v>902</v>
      </c>
      <c r="C119" s="34" t="s">
        <v>154</v>
      </c>
      <c r="D119" s="34" t="s">
        <v>44</v>
      </c>
      <c r="E119" s="34" t="s">
        <v>225</v>
      </c>
      <c r="F119" s="34" t="s">
        <v>255</v>
      </c>
      <c r="G119" s="80">
        <f>'Прил.5 Расходы'!F247</f>
        <v>192500</v>
      </c>
    </row>
    <row r="120" spans="1:7" ht="45" x14ac:dyDescent="0.25">
      <c r="A120" s="33" t="s">
        <v>175</v>
      </c>
      <c r="B120" s="37">
        <v>902</v>
      </c>
      <c r="C120" s="34" t="s">
        <v>154</v>
      </c>
      <c r="D120" s="34" t="s">
        <v>44</v>
      </c>
      <c r="E120" s="34" t="s">
        <v>253</v>
      </c>
      <c r="F120" s="34"/>
      <c r="G120" s="35">
        <f>G121+G122+G123</f>
        <v>5402900</v>
      </c>
    </row>
    <row r="121" spans="1:7" x14ac:dyDescent="0.25">
      <c r="A121" s="77" t="s">
        <v>173</v>
      </c>
      <c r="B121" s="78">
        <v>902</v>
      </c>
      <c r="C121" s="34" t="s">
        <v>154</v>
      </c>
      <c r="D121" s="34" t="s">
        <v>44</v>
      </c>
      <c r="E121" s="34" t="s">
        <v>253</v>
      </c>
      <c r="F121" s="34" t="s">
        <v>163</v>
      </c>
      <c r="G121" s="74">
        <f>'Прил.5 Расходы'!F249</f>
        <v>0</v>
      </c>
    </row>
    <row r="122" spans="1:7" ht="45" x14ac:dyDescent="0.25">
      <c r="A122" s="77" t="s">
        <v>210</v>
      </c>
      <c r="B122" s="78">
        <v>902</v>
      </c>
      <c r="C122" s="34" t="s">
        <v>154</v>
      </c>
      <c r="D122" s="34" t="s">
        <v>44</v>
      </c>
      <c r="E122" s="34" t="s">
        <v>253</v>
      </c>
      <c r="F122" s="34" t="s">
        <v>163</v>
      </c>
      <c r="G122" s="74">
        <f>'Прил.5 Расходы'!F250</f>
        <v>5402900</v>
      </c>
    </row>
    <row r="123" spans="1:7" ht="30" x14ac:dyDescent="0.25">
      <c r="A123" s="77" t="s">
        <v>177</v>
      </c>
      <c r="B123" s="78">
        <v>902</v>
      </c>
      <c r="C123" s="34" t="s">
        <v>154</v>
      </c>
      <c r="D123" s="34" t="s">
        <v>44</v>
      </c>
      <c r="E123" s="34" t="s">
        <v>253</v>
      </c>
      <c r="F123" s="34" t="s">
        <v>163</v>
      </c>
      <c r="G123" s="74">
        <f>'Прил.5 Расходы'!F251</f>
        <v>0</v>
      </c>
    </row>
    <row r="124" spans="1:7" x14ac:dyDescent="0.25">
      <c r="A124" s="81"/>
      <c r="B124" s="78"/>
      <c r="C124" s="73"/>
      <c r="D124" s="73"/>
      <c r="E124" s="73"/>
      <c r="F124" s="73"/>
      <c r="G124" s="74"/>
    </row>
    <row r="125" spans="1:7" ht="28.5" x14ac:dyDescent="0.25">
      <c r="A125" s="75" t="s">
        <v>178</v>
      </c>
      <c r="B125" s="76">
        <v>902</v>
      </c>
      <c r="C125" s="54" t="s">
        <v>71</v>
      </c>
      <c r="D125" s="54" t="s">
        <v>27</v>
      </c>
      <c r="E125" s="54"/>
      <c r="F125" s="54"/>
      <c r="G125" s="55">
        <f t="shared" ref="G125:G127" si="1">G126</f>
        <v>290000</v>
      </c>
    </row>
    <row r="126" spans="1:7" x14ac:dyDescent="0.25">
      <c r="A126" s="33"/>
      <c r="B126" s="37"/>
      <c r="C126" s="34" t="s">
        <v>71</v>
      </c>
      <c r="D126" s="34" t="s">
        <v>27</v>
      </c>
      <c r="E126" s="34" t="s">
        <v>179</v>
      </c>
      <c r="F126" s="34"/>
      <c r="G126" s="35">
        <f>G127+G129+G130</f>
        <v>290000</v>
      </c>
    </row>
    <row r="127" spans="1:7" ht="60" x14ac:dyDescent="0.25">
      <c r="A127" s="33" t="s">
        <v>180</v>
      </c>
      <c r="B127" s="37">
        <v>902</v>
      </c>
      <c r="C127" s="34" t="s">
        <v>71</v>
      </c>
      <c r="D127" s="34" t="s">
        <v>27</v>
      </c>
      <c r="E127" s="34" t="s">
        <v>179</v>
      </c>
      <c r="F127" s="34"/>
      <c r="G127" s="35">
        <f t="shared" si="1"/>
        <v>290000</v>
      </c>
    </row>
    <row r="128" spans="1:7" ht="45" x14ac:dyDescent="0.25">
      <c r="A128" s="77" t="s">
        <v>39</v>
      </c>
      <c r="B128" s="78">
        <v>902</v>
      </c>
      <c r="C128" s="34" t="s">
        <v>71</v>
      </c>
      <c r="D128" s="34" t="s">
        <v>27</v>
      </c>
      <c r="E128" s="34" t="s">
        <v>179</v>
      </c>
      <c r="F128" s="34" t="s">
        <v>40</v>
      </c>
      <c r="G128" s="74">
        <f>'Прил.5 Расходы'!F256</f>
        <v>290000</v>
      </c>
    </row>
    <row r="129" spans="1:7" ht="150" x14ac:dyDescent="0.25">
      <c r="A129" s="33" t="s">
        <v>276</v>
      </c>
      <c r="B129" s="78">
        <v>902</v>
      </c>
      <c r="C129" s="34" t="s">
        <v>71</v>
      </c>
      <c r="D129" s="34" t="s">
        <v>27</v>
      </c>
      <c r="E129" s="34" t="s">
        <v>269</v>
      </c>
      <c r="F129" s="34" t="s">
        <v>40</v>
      </c>
      <c r="G129" s="74">
        <f>'Прил.5 Расходы'!F257</f>
        <v>0</v>
      </c>
    </row>
    <row r="130" spans="1:7" ht="150" x14ac:dyDescent="0.25">
      <c r="A130" s="33" t="s">
        <v>276</v>
      </c>
      <c r="B130" s="78">
        <v>902</v>
      </c>
      <c r="C130" s="34" t="s">
        <v>71</v>
      </c>
      <c r="D130" s="34" t="s">
        <v>27</v>
      </c>
      <c r="E130" s="34" t="s">
        <v>277</v>
      </c>
      <c r="F130" s="34" t="s">
        <v>40</v>
      </c>
      <c r="G130" s="74">
        <f>'Прил.5 Расходы'!F258</f>
        <v>0</v>
      </c>
    </row>
    <row r="131" spans="1:7" ht="60" x14ac:dyDescent="0.25">
      <c r="A131" s="113" t="s">
        <v>367</v>
      </c>
      <c r="B131" s="101">
        <v>902</v>
      </c>
      <c r="C131" s="103"/>
      <c r="D131" s="103"/>
      <c r="E131" s="103"/>
      <c r="F131" s="103"/>
      <c r="G131" s="112">
        <f>G132+G173+G197+G233</f>
        <v>498321821</v>
      </c>
    </row>
    <row r="132" spans="1:7" ht="75" x14ac:dyDescent="0.25">
      <c r="A132" s="33" t="s">
        <v>244</v>
      </c>
      <c r="B132" s="37">
        <v>902</v>
      </c>
      <c r="C132" s="34"/>
      <c r="D132" s="34"/>
      <c r="E132" s="34"/>
      <c r="F132" s="34"/>
      <c r="G132" s="89">
        <f>G133+G139+G143+G149+G150+G155+G160+G151+G152+G153+G154</f>
        <v>33811235</v>
      </c>
    </row>
    <row r="133" spans="1:7" ht="90" x14ac:dyDescent="0.25">
      <c r="A133" s="33" t="s">
        <v>63</v>
      </c>
      <c r="B133" s="37">
        <v>902</v>
      </c>
      <c r="C133" s="34" t="s">
        <v>25</v>
      </c>
      <c r="D133" s="34" t="s">
        <v>64</v>
      </c>
      <c r="E133" s="34"/>
      <c r="F133" s="35"/>
      <c r="G133" s="35">
        <f>G134</f>
        <v>10181200</v>
      </c>
    </row>
    <row r="134" spans="1:7" ht="60" x14ac:dyDescent="0.25">
      <c r="A134" s="33" t="s">
        <v>28</v>
      </c>
      <c r="B134" s="37">
        <v>902</v>
      </c>
      <c r="C134" s="34" t="s">
        <v>25</v>
      </c>
      <c r="D134" s="34" t="s">
        <v>64</v>
      </c>
      <c r="E134" s="34"/>
      <c r="F134" s="35"/>
      <c r="G134" s="35">
        <f>G135</f>
        <v>10181200</v>
      </c>
    </row>
    <row r="135" spans="1:7" x14ac:dyDescent="0.25">
      <c r="A135" s="33" t="s">
        <v>35</v>
      </c>
      <c r="B135" s="37">
        <v>902</v>
      </c>
      <c r="C135" s="34" t="s">
        <v>25</v>
      </c>
      <c r="D135" s="34" t="s">
        <v>64</v>
      </c>
      <c r="E135" s="34"/>
      <c r="F135" s="35"/>
      <c r="G135" s="35">
        <f>G136+G137+G138</f>
        <v>10181200</v>
      </c>
    </row>
    <row r="136" spans="1:7" ht="30" x14ac:dyDescent="0.25">
      <c r="A136" s="77" t="s">
        <v>247</v>
      </c>
      <c r="B136" s="78">
        <v>902</v>
      </c>
      <c r="C136" s="34" t="s">
        <v>25</v>
      </c>
      <c r="D136" s="34" t="s">
        <v>64</v>
      </c>
      <c r="E136" s="34" t="s">
        <v>36</v>
      </c>
      <c r="F136" s="34"/>
      <c r="G136" s="74">
        <f>'Прил.5 Расходы'!F54</f>
        <v>10181200</v>
      </c>
    </row>
    <row r="137" spans="1:7" x14ac:dyDescent="0.25">
      <c r="A137" s="33" t="s">
        <v>284</v>
      </c>
      <c r="B137" s="78">
        <v>902</v>
      </c>
      <c r="C137" s="34" t="s">
        <v>25</v>
      </c>
      <c r="D137" s="34" t="s">
        <v>64</v>
      </c>
      <c r="E137" s="34" t="s">
        <v>271</v>
      </c>
      <c r="F137" s="34"/>
      <c r="G137" s="74">
        <f>'Прил.5 Расходы'!F55</f>
        <v>0</v>
      </c>
    </row>
    <row r="138" spans="1:7" x14ac:dyDescent="0.25">
      <c r="A138" s="77" t="s">
        <v>65</v>
      </c>
      <c r="B138" s="78">
        <v>902</v>
      </c>
      <c r="C138" s="34" t="s">
        <v>25</v>
      </c>
      <c r="D138" s="34" t="s">
        <v>64</v>
      </c>
      <c r="E138" s="34" t="s">
        <v>257</v>
      </c>
      <c r="F138" s="34"/>
      <c r="G138" s="74">
        <f>'Прил.5 Расходы'!F56</f>
        <v>0</v>
      </c>
    </row>
    <row r="139" spans="1:7" ht="30" x14ac:dyDescent="0.25">
      <c r="A139" s="37" t="s">
        <v>233</v>
      </c>
      <c r="B139" s="37"/>
      <c r="C139" s="34"/>
      <c r="D139" s="34"/>
      <c r="E139" s="34"/>
      <c r="F139" s="34"/>
      <c r="G139" s="38">
        <f>G140</f>
        <v>0</v>
      </c>
    </row>
    <row r="140" spans="1:7" ht="30" x14ac:dyDescent="0.25">
      <c r="A140" s="37" t="s">
        <v>233</v>
      </c>
      <c r="B140" s="37"/>
      <c r="C140" s="34"/>
      <c r="D140" s="34"/>
      <c r="E140" s="34"/>
      <c r="F140" s="34"/>
      <c r="G140" s="39">
        <f>G141</f>
        <v>0</v>
      </c>
    </row>
    <row r="141" spans="1:7" ht="30" x14ac:dyDescent="0.25">
      <c r="A141" s="33" t="s">
        <v>23</v>
      </c>
      <c r="B141" s="78">
        <v>902</v>
      </c>
      <c r="C141" s="73" t="s">
        <v>25</v>
      </c>
      <c r="D141" s="73" t="s">
        <v>75</v>
      </c>
      <c r="E141" s="73" t="s">
        <v>278</v>
      </c>
      <c r="F141" s="73" t="s">
        <v>53</v>
      </c>
      <c r="G141" s="82">
        <f>'Прил.5 Расходы'!F70</f>
        <v>0</v>
      </c>
    </row>
    <row r="142" spans="1:7" x14ac:dyDescent="0.25">
      <c r="A142" s="77"/>
      <c r="B142" s="78"/>
      <c r="C142" s="73"/>
      <c r="D142" s="73"/>
      <c r="E142" s="34"/>
      <c r="F142" s="73"/>
      <c r="G142" s="82"/>
    </row>
    <row r="143" spans="1:7" x14ac:dyDescent="0.25">
      <c r="A143" s="83" t="s">
        <v>89</v>
      </c>
      <c r="B143" s="37">
        <v>902</v>
      </c>
      <c r="C143" s="84" t="s">
        <v>27</v>
      </c>
      <c r="D143" s="50"/>
      <c r="E143" s="50"/>
      <c r="F143" s="50"/>
      <c r="G143" s="85">
        <f t="shared" ref="G143:G147" si="2">G144</f>
        <v>0</v>
      </c>
    </row>
    <row r="144" spans="1:7" ht="30" x14ac:dyDescent="0.25">
      <c r="A144" s="49" t="s">
        <v>90</v>
      </c>
      <c r="B144" s="37">
        <v>902</v>
      </c>
      <c r="C144" s="50" t="s">
        <v>27</v>
      </c>
      <c r="D144" s="50" t="s">
        <v>34</v>
      </c>
      <c r="E144" s="50" t="s">
        <v>218</v>
      </c>
      <c r="F144" s="50"/>
      <c r="G144" s="38">
        <f t="shared" si="2"/>
        <v>0</v>
      </c>
    </row>
    <row r="145" spans="1:7" ht="45" x14ac:dyDescent="0.25">
      <c r="A145" s="49" t="s">
        <v>91</v>
      </c>
      <c r="B145" s="37">
        <v>902</v>
      </c>
      <c r="C145" s="50" t="s">
        <v>27</v>
      </c>
      <c r="D145" s="50" t="s">
        <v>34</v>
      </c>
      <c r="E145" s="50" t="s">
        <v>218</v>
      </c>
      <c r="F145" s="50"/>
      <c r="G145" s="38">
        <f t="shared" si="2"/>
        <v>0</v>
      </c>
    </row>
    <row r="146" spans="1:7" ht="75" x14ac:dyDescent="0.25">
      <c r="A146" s="51" t="s">
        <v>92</v>
      </c>
      <c r="B146" s="37">
        <v>902</v>
      </c>
      <c r="C146" s="50" t="s">
        <v>27</v>
      </c>
      <c r="D146" s="50" t="s">
        <v>34</v>
      </c>
      <c r="E146" s="50" t="s">
        <v>218</v>
      </c>
      <c r="F146" s="50"/>
      <c r="G146" s="38">
        <f t="shared" si="2"/>
        <v>0</v>
      </c>
    </row>
    <row r="147" spans="1:7" ht="30" x14ac:dyDescent="0.25">
      <c r="A147" s="51" t="s">
        <v>93</v>
      </c>
      <c r="B147" s="37">
        <v>902</v>
      </c>
      <c r="C147" s="50" t="s">
        <v>27</v>
      </c>
      <c r="D147" s="50" t="s">
        <v>34</v>
      </c>
      <c r="E147" s="50" t="s">
        <v>218</v>
      </c>
      <c r="F147" s="50" t="s">
        <v>94</v>
      </c>
      <c r="G147" s="39">
        <f t="shared" si="2"/>
        <v>0</v>
      </c>
    </row>
    <row r="148" spans="1:7" x14ac:dyDescent="0.25">
      <c r="A148" s="86" t="s">
        <v>95</v>
      </c>
      <c r="B148" s="78">
        <v>902</v>
      </c>
      <c r="C148" s="50" t="s">
        <v>27</v>
      </c>
      <c r="D148" s="50" t="s">
        <v>34</v>
      </c>
      <c r="E148" s="50" t="s">
        <v>218</v>
      </c>
      <c r="F148" s="50" t="s">
        <v>96</v>
      </c>
      <c r="G148" s="82">
        <f>'Прил.5 Расходы'!F92</f>
        <v>0</v>
      </c>
    </row>
    <row r="149" spans="1:7" ht="30" x14ac:dyDescent="0.25">
      <c r="A149" s="77" t="s">
        <v>23</v>
      </c>
      <c r="B149" s="78">
        <v>902</v>
      </c>
      <c r="C149" s="73" t="s">
        <v>34</v>
      </c>
      <c r="D149" s="73" t="s">
        <v>98</v>
      </c>
      <c r="E149" s="34" t="s">
        <v>61</v>
      </c>
      <c r="F149" s="73" t="s">
        <v>53</v>
      </c>
      <c r="G149" s="82">
        <f>'Прил.5 Расходы'!F100</f>
        <v>0</v>
      </c>
    </row>
    <row r="150" spans="1:7" ht="30" x14ac:dyDescent="0.25">
      <c r="A150" s="77" t="s">
        <v>23</v>
      </c>
      <c r="B150" s="78">
        <v>902</v>
      </c>
      <c r="C150" s="73" t="s">
        <v>34</v>
      </c>
      <c r="D150" s="73" t="s">
        <v>98</v>
      </c>
      <c r="E150" s="34" t="s">
        <v>61</v>
      </c>
      <c r="F150" s="73" t="s">
        <v>53</v>
      </c>
      <c r="G150" s="60">
        <f>'Прил.5 Расходы'!F116</f>
        <v>23626600</v>
      </c>
    </row>
    <row r="151" spans="1:7" ht="30" x14ac:dyDescent="0.25">
      <c r="A151" s="77" t="s">
        <v>23</v>
      </c>
      <c r="B151" s="78">
        <v>902</v>
      </c>
      <c r="C151" s="73" t="s">
        <v>25</v>
      </c>
      <c r="D151" s="73" t="s">
        <v>69</v>
      </c>
      <c r="E151" s="34" t="s">
        <v>52</v>
      </c>
      <c r="F151" s="73" t="s">
        <v>53</v>
      </c>
      <c r="G151" s="60">
        <f>'Прил.5 Расходы'!F61</f>
        <v>0</v>
      </c>
    </row>
    <row r="152" spans="1:7" ht="30" x14ac:dyDescent="0.25">
      <c r="A152" s="77" t="s">
        <v>23</v>
      </c>
      <c r="B152" s="78">
        <v>902</v>
      </c>
      <c r="C152" s="73" t="s">
        <v>25</v>
      </c>
      <c r="D152" s="73" t="s">
        <v>75</v>
      </c>
      <c r="E152" s="34" t="s">
        <v>52</v>
      </c>
      <c r="F152" s="73" t="s">
        <v>53</v>
      </c>
      <c r="G152" s="88"/>
    </row>
    <row r="153" spans="1:7" ht="30" x14ac:dyDescent="0.25">
      <c r="A153" s="33" t="s">
        <v>23</v>
      </c>
      <c r="B153" s="78">
        <v>902</v>
      </c>
      <c r="C153" s="34" t="s">
        <v>102</v>
      </c>
      <c r="D153" s="34" t="s">
        <v>34</v>
      </c>
      <c r="E153" s="34" t="s">
        <v>61</v>
      </c>
      <c r="F153" s="34" t="s">
        <v>53</v>
      </c>
      <c r="G153" s="63">
        <f>'Прил.5 Расходы'!F138</f>
        <v>0</v>
      </c>
    </row>
    <row r="154" spans="1:7" ht="30" x14ac:dyDescent="0.25">
      <c r="A154" s="33" t="s">
        <v>23</v>
      </c>
      <c r="B154" s="78">
        <v>902</v>
      </c>
      <c r="C154" s="34" t="s">
        <v>154</v>
      </c>
      <c r="D154" s="34" t="s">
        <v>34</v>
      </c>
      <c r="E154" s="34" t="s">
        <v>52</v>
      </c>
      <c r="F154" s="34" t="s">
        <v>53</v>
      </c>
      <c r="G154" s="63">
        <f>'Прил.5 Расходы'!F234</f>
        <v>0</v>
      </c>
    </row>
    <row r="155" spans="1:7" ht="45" x14ac:dyDescent="0.25">
      <c r="A155" s="33" t="s">
        <v>181</v>
      </c>
      <c r="B155" s="76">
        <v>902</v>
      </c>
      <c r="C155" s="54" t="s">
        <v>75</v>
      </c>
      <c r="D155" s="54" t="s">
        <v>117</v>
      </c>
      <c r="E155" s="34"/>
      <c r="F155" s="34"/>
      <c r="G155" s="35">
        <f t="shared" ref="G155:G158" si="3">G156</f>
        <v>3435</v>
      </c>
    </row>
    <row r="156" spans="1:7" ht="45" x14ac:dyDescent="0.25">
      <c r="A156" s="33" t="s">
        <v>182</v>
      </c>
      <c r="B156" s="37">
        <v>902</v>
      </c>
      <c r="C156" s="34" t="s">
        <v>75</v>
      </c>
      <c r="D156" s="34" t="s">
        <v>25</v>
      </c>
      <c r="E156" s="34" t="s">
        <v>183</v>
      </c>
      <c r="F156" s="34"/>
      <c r="G156" s="35">
        <f t="shared" si="3"/>
        <v>3435</v>
      </c>
    </row>
    <row r="157" spans="1:7" ht="30" x14ac:dyDescent="0.25">
      <c r="A157" s="33" t="s">
        <v>184</v>
      </c>
      <c r="B157" s="37">
        <v>902</v>
      </c>
      <c r="C157" s="34" t="s">
        <v>75</v>
      </c>
      <c r="D157" s="34" t="s">
        <v>25</v>
      </c>
      <c r="E157" s="34" t="s">
        <v>183</v>
      </c>
      <c r="F157" s="34"/>
      <c r="G157" s="35">
        <f t="shared" si="3"/>
        <v>3435</v>
      </c>
    </row>
    <row r="158" spans="1:7" ht="30" x14ac:dyDescent="0.25">
      <c r="A158" s="33" t="s">
        <v>185</v>
      </c>
      <c r="B158" s="37">
        <v>902</v>
      </c>
      <c r="C158" s="34" t="s">
        <v>75</v>
      </c>
      <c r="D158" s="34" t="s">
        <v>25</v>
      </c>
      <c r="E158" s="34" t="s">
        <v>183</v>
      </c>
      <c r="F158" s="34" t="s">
        <v>187</v>
      </c>
      <c r="G158" s="35">
        <f t="shared" si="3"/>
        <v>3435</v>
      </c>
    </row>
    <row r="159" spans="1:7" x14ac:dyDescent="0.25">
      <c r="A159" s="77" t="s">
        <v>186</v>
      </c>
      <c r="B159" s="78">
        <v>902</v>
      </c>
      <c r="C159" s="73" t="s">
        <v>75</v>
      </c>
      <c r="D159" s="73" t="s">
        <v>25</v>
      </c>
      <c r="E159" s="73" t="s">
        <v>183</v>
      </c>
      <c r="F159" s="73"/>
      <c r="G159" s="74">
        <f>'Прил.5 Расходы'!F267</f>
        <v>3435</v>
      </c>
    </row>
    <row r="160" spans="1:7" ht="99.75" x14ac:dyDescent="0.25">
      <c r="A160" s="76" t="s">
        <v>188</v>
      </c>
      <c r="B160" s="76">
        <v>902</v>
      </c>
      <c r="C160" s="54" t="s">
        <v>189</v>
      </c>
      <c r="D160" s="54"/>
      <c r="E160" s="54"/>
      <c r="F160" s="54"/>
      <c r="G160" s="89">
        <f>G161+G171+G172</f>
        <v>0</v>
      </c>
    </row>
    <row r="161" spans="1:7" ht="75" x14ac:dyDescent="0.25">
      <c r="A161" s="51" t="s">
        <v>190</v>
      </c>
      <c r="B161" s="37">
        <v>902</v>
      </c>
      <c r="C161" s="34" t="s">
        <v>189</v>
      </c>
      <c r="D161" s="34" t="s">
        <v>25</v>
      </c>
      <c r="E161" s="34"/>
      <c r="F161" s="34"/>
      <c r="G161" s="35">
        <f>G162</f>
        <v>0</v>
      </c>
    </row>
    <row r="162" spans="1:7" ht="30" x14ac:dyDescent="0.25">
      <c r="A162" s="51" t="s">
        <v>191</v>
      </c>
      <c r="B162" s="37">
        <v>902</v>
      </c>
      <c r="C162" s="34" t="s">
        <v>189</v>
      </c>
      <c r="D162" s="34" t="s">
        <v>25</v>
      </c>
      <c r="E162" s="34"/>
      <c r="F162" s="34"/>
      <c r="G162" s="35">
        <f>G163</f>
        <v>0</v>
      </c>
    </row>
    <row r="163" spans="1:7" ht="30" x14ac:dyDescent="0.25">
      <c r="A163" s="51" t="s">
        <v>191</v>
      </c>
      <c r="B163" s="37">
        <v>902</v>
      </c>
      <c r="C163" s="34" t="s">
        <v>189</v>
      </c>
      <c r="D163" s="34" t="s">
        <v>25</v>
      </c>
      <c r="E163" s="34"/>
      <c r="F163" s="34"/>
      <c r="G163" s="35">
        <f>G164+G168</f>
        <v>0</v>
      </c>
    </row>
    <row r="164" spans="1:7" ht="60" x14ac:dyDescent="0.25">
      <c r="A164" s="62" t="s">
        <v>192</v>
      </c>
      <c r="B164" s="37">
        <v>902</v>
      </c>
      <c r="C164" s="34" t="s">
        <v>189</v>
      </c>
      <c r="D164" s="34" t="s">
        <v>25</v>
      </c>
      <c r="E164" s="34" t="s">
        <v>193</v>
      </c>
      <c r="F164" s="34"/>
      <c r="G164" s="35">
        <f t="shared" ref="G164:G166" si="4">G165</f>
        <v>0</v>
      </c>
    </row>
    <row r="165" spans="1:7" x14ac:dyDescent="0.25">
      <c r="A165" s="62" t="s">
        <v>194</v>
      </c>
      <c r="B165" s="37">
        <v>902</v>
      </c>
      <c r="C165" s="34" t="s">
        <v>189</v>
      </c>
      <c r="D165" s="34" t="s">
        <v>25</v>
      </c>
      <c r="E165" s="34" t="s">
        <v>193</v>
      </c>
      <c r="F165" s="34"/>
      <c r="G165" s="35">
        <f t="shared" si="4"/>
        <v>0</v>
      </c>
    </row>
    <row r="166" spans="1:7" x14ac:dyDescent="0.25">
      <c r="A166" s="51" t="s">
        <v>195</v>
      </c>
      <c r="B166" s="37">
        <v>902</v>
      </c>
      <c r="C166" s="34" t="s">
        <v>189</v>
      </c>
      <c r="D166" s="34" t="s">
        <v>25</v>
      </c>
      <c r="E166" s="34" t="s">
        <v>193</v>
      </c>
      <c r="F166" s="34" t="s">
        <v>198</v>
      </c>
      <c r="G166" s="35">
        <f t="shared" si="4"/>
        <v>0</v>
      </c>
    </row>
    <row r="167" spans="1:7" ht="60" x14ac:dyDescent="0.25">
      <c r="A167" s="86" t="s">
        <v>197</v>
      </c>
      <c r="B167" s="78">
        <v>902</v>
      </c>
      <c r="C167" s="73" t="s">
        <v>189</v>
      </c>
      <c r="D167" s="73" t="s">
        <v>25</v>
      </c>
      <c r="E167" s="34" t="s">
        <v>193</v>
      </c>
      <c r="F167" s="73" t="s">
        <v>198</v>
      </c>
      <c r="G167" s="74">
        <f>'Прил.5 Расходы'!F275</f>
        <v>0</v>
      </c>
    </row>
    <row r="168" spans="1:7" x14ac:dyDescent="0.25">
      <c r="A168" s="62" t="s">
        <v>194</v>
      </c>
      <c r="B168" s="37">
        <v>902</v>
      </c>
      <c r="C168" s="34" t="s">
        <v>189</v>
      </c>
      <c r="D168" s="34" t="s">
        <v>25</v>
      </c>
      <c r="E168" s="34" t="s">
        <v>263</v>
      </c>
      <c r="F168" s="34"/>
      <c r="G168" s="35">
        <f>G169</f>
        <v>0</v>
      </c>
    </row>
    <row r="169" spans="1:7" x14ac:dyDescent="0.25">
      <c r="A169" s="51" t="s">
        <v>195</v>
      </c>
      <c r="B169" s="37">
        <v>902</v>
      </c>
      <c r="C169" s="34" t="s">
        <v>189</v>
      </c>
      <c r="D169" s="34" t="s">
        <v>25</v>
      </c>
      <c r="E169" s="34" t="s">
        <v>263</v>
      </c>
      <c r="F169" s="34" t="s">
        <v>196</v>
      </c>
      <c r="G169" s="35">
        <f>G170</f>
        <v>0</v>
      </c>
    </row>
    <row r="170" spans="1:7" ht="150" x14ac:dyDescent="0.25">
      <c r="A170" s="86" t="s">
        <v>199</v>
      </c>
      <c r="B170" s="78">
        <v>902</v>
      </c>
      <c r="C170" s="73" t="s">
        <v>189</v>
      </c>
      <c r="D170" s="73" t="s">
        <v>25</v>
      </c>
      <c r="E170" s="34" t="s">
        <v>263</v>
      </c>
      <c r="F170" s="34" t="s">
        <v>198</v>
      </c>
      <c r="G170" s="74">
        <f>'Прил.5 Расходы'!F277</f>
        <v>0</v>
      </c>
    </row>
    <row r="171" spans="1:7" ht="60" x14ac:dyDescent="0.25">
      <c r="A171" s="86" t="s">
        <v>200</v>
      </c>
      <c r="B171" s="78">
        <v>902</v>
      </c>
      <c r="C171" s="73" t="s">
        <v>189</v>
      </c>
      <c r="D171" s="73" t="s">
        <v>27</v>
      </c>
      <c r="E171" s="34" t="s">
        <v>211</v>
      </c>
      <c r="F171" s="73" t="s">
        <v>202</v>
      </c>
      <c r="G171" s="74">
        <f>'Прил.5 Расходы'!F279</f>
        <v>0</v>
      </c>
    </row>
    <row r="172" spans="1:7" x14ac:dyDescent="0.25">
      <c r="A172" s="33" t="s">
        <v>270</v>
      </c>
      <c r="B172" s="78">
        <v>902</v>
      </c>
      <c r="C172" s="73" t="s">
        <v>189</v>
      </c>
      <c r="D172" s="73" t="s">
        <v>34</v>
      </c>
      <c r="E172" s="73"/>
      <c r="F172" s="73"/>
      <c r="G172" s="74">
        <f>'Прил.5 Расходы'!F280</f>
        <v>0</v>
      </c>
    </row>
    <row r="173" spans="1:7" ht="42.75" x14ac:dyDescent="0.25">
      <c r="A173" s="30" t="s">
        <v>336</v>
      </c>
      <c r="B173" s="71">
        <v>902</v>
      </c>
      <c r="C173" s="31"/>
      <c r="D173" s="31"/>
      <c r="E173" s="31"/>
      <c r="F173" s="31"/>
      <c r="G173" s="59">
        <f>G174+G214+G219</f>
        <v>399038600</v>
      </c>
    </row>
    <row r="174" spans="1:7" x14ac:dyDescent="0.25">
      <c r="A174" s="33" t="s">
        <v>120</v>
      </c>
      <c r="B174" s="37">
        <v>902</v>
      </c>
      <c r="C174" s="54" t="s">
        <v>69</v>
      </c>
      <c r="D174" s="54"/>
      <c r="E174" s="54"/>
      <c r="F174" s="54"/>
      <c r="G174" s="89">
        <f>G175+G183</f>
        <v>380439800</v>
      </c>
    </row>
    <row r="175" spans="1:7" x14ac:dyDescent="0.25">
      <c r="A175" s="33" t="s">
        <v>281</v>
      </c>
      <c r="B175" s="37"/>
      <c r="C175" s="34" t="s">
        <v>69</v>
      </c>
      <c r="D175" s="34" t="s">
        <v>25</v>
      </c>
      <c r="E175" s="34"/>
      <c r="F175" s="54"/>
      <c r="G175" s="60">
        <f>G176+G177+G178+G179+G180+G181+G182</f>
        <v>81793900</v>
      </c>
    </row>
    <row r="176" spans="1:7" ht="30" x14ac:dyDescent="0.25">
      <c r="A176" s="33" t="s">
        <v>239</v>
      </c>
      <c r="B176" s="37">
        <v>902</v>
      </c>
      <c r="C176" s="34" t="s">
        <v>69</v>
      </c>
      <c r="D176" s="34" t="s">
        <v>25</v>
      </c>
      <c r="E176" s="34" t="s">
        <v>240</v>
      </c>
      <c r="F176" s="54"/>
      <c r="G176" s="60">
        <f>'Прил.5 Расходы'!F145</f>
        <v>0</v>
      </c>
    </row>
    <row r="177" spans="1:7" ht="30" x14ac:dyDescent="0.25">
      <c r="A177" s="37" t="s">
        <v>223</v>
      </c>
      <c r="B177" s="37">
        <v>902</v>
      </c>
      <c r="C177" s="34" t="s">
        <v>69</v>
      </c>
      <c r="D177" s="34" t="s">
        <v>25</v>
      </c>
      <c r="E177" s="34" t="s">
        <v>280</v>
      </c>
      <c r="F177" s="54"/>
      <c r="G177" s="60">
        <f>'Прил.5 Расходы'!F150</f>
        <v>41551700</v>
      </c>
    </row>
    <row r="178" spans="1:7" x14ac:dyDescent="0.25">
      <c r="A178" s="33" t="s">
        <v>121</v>
      </c>
      <c r="B178" s="37">
        <v>902</v>
      </c>
      <c r="C178" s="34" t="s">
        <v>69</v>
      </c>
      <c r="D178" s="34" t="s">
        <v>25</v>
      </c>
      <c r="E178" s="34" t="s">
        <v>221</v>
      </c>
      <c r="F178" s="54"/>
      <c r="G178" s="60">
        <f>'Прил.5 Расходы'!F147</f>
        <v>39450600</v>
      </c>
    </row>
    <row r="179" spans="1:7" ht="210" x14ac:dyDescent="0.25">
      <c r="A179" s="33" t="s">
        <v>361</v>
      </c>
      <c r="B179" s="37">
        <v>902</v>
      </c>
      <c r="C179" s="34" t="s">
        <v>69</v>
      </c>
      <c r="D179" s="34" t="s">
        <v>25</v>
      </c>
      <c r="E179" s="34" t="s">
        <v>362</v>
      </c>
      <c r="F179" s="34" t="s">
        <v>129</v>
      </c>
      <c r="G179" s="60">
        <f>'Прил.5 Расходы'!F148</f>
        <v>791600</v>
      </c>
    </row>
    <row r="180" spans="1:7" ht="165" x14ac:dyDescent="0.25">
      <c r="A180" s="33" t="s">
        <v>296</v>
      </c>
      <c r="B180" s="37">
        <v>902</v>
      </c>
      <c r="C180" s="34" t="s">
        <v>69</v>
      </c>
      <c r="D180" s="34" t="s">
        <v>25</v>
      </c>
      <c r="E180" s="34" t="s">
        <v>279</v>
      </c>
      <c r="F180" s="34" t="s">
        <v>295</v>
      </c>
      <c r="G180" s="60">
        <f>'Прил.5 Расходы'!F149</f>
        <v>0</v>
      </c>
    </row>
    <row r="181" spans="1:7" ht="15.75" x14ac:dyDescent="0.25">
      <c r="A181" s="43" t="s">
        <v>284</v>
      </c>
      <c r="B181" s="37">
        <v>902</v>
      </c>
      <c r="C181" s="34" t="s">
        <v>69</v>
      </c>
      <c r="D181" s="34" t="s">
        <v>25</v>
      </c>
      <c r="E181" s="34" t="s">
        <v>271</v>
      </c>
      <c r="F181" s="34"/>
      <c r="G181" s="60">
        <f>'Прил.5 Расходы'!F151</f>
        <v>0</v>
      </c>
    </row>
    <row r="182" spans="1:7" ht="210" x14ac:dyDescent="0.25">
      <c r="A182" s="33" t="s">
        <v>361</v>
      </c>
      <c r="B182" s="37">
        <v>902</v>
      </c>
      <c r="C182" s="34" t="s">
        <v>69</v>
      </c>
      <c r="D182" s="34" t="s">
        <v>25</v>
      </c>
      <c r="E182" s="34" t="s">
        <v>362</v>
      </c>
      <c r="F182" s="34" t="s">
        <v>129</v>
      </c>
      <c r="G182" s="60">
        <f>'Прил.5 Расходы'!F183</f>
        <v>0</v>
      </c>
    </row>
    <row r="183" spans="1:7" x14ac:dyDescent="0.25">
      <c r="A183" s="33" t="s">
        <v>122</v>
      </c>
      <c r="B183" s="37">
        <v>902</v>
      </c>
      <c r="C183" s="34" t="s">
        <v>69</v>
      </c>
      <c r="D183" s="34" t="s">
        <v>27</v>
      </c>
      <c r="E183" s="34"/>
      <c r="F183" s="34"/>
      <c r="G183" s="60">
        <f>G184</f>
        <v>298645900</v>
      </c>
    </row>
    <row r="184" spans="1:7" ht="45" x14ac:dyDescent="0.25">
      <c r="A184" s="33" t="s">
        <v>123</v>
      </c>
      <c r="B184" s="37">
        <v>902</v>
      </c>
      <c r="C184" s="34" t="s">
        <v>69</v>
      </c>
      <c r="D184" s="34" t="s">
        <v>27</v>
      </c>
      <c r="E184" s="34"/>
      <c r="F184" s="34"/>
      <c r="G184" s="60">
        <f>G185</f>
        <v>298645900</v>
      </c>
    </row>
    <row r="185" spans="1:7" ht="45" x14ac:dyDescent="0.25">
      <c r="A185" s="33" t="s">
        <v>125</v>
      </c>
      <c r="B185" s="37">
        <v>902</v>
      </c>
      <c r="C185" s="34" t="s">
        <v>69</v>
      </c>
      <c r="D185" s="34" t="s">
        <v>27</v>
      </c>
      <c r="E185" s="34"/>
      <c r="F185" s="34"/>
      <c r="G185" s="35">
        <f>G186</f>
        <v>298645900</v>
      </c>
    </row>
    <row r="186" spans="1:7" x14ac:dyDescent="0.25">
      <c r="A186" s="33"/>
      <c r="B186" s="37">
        <v>902</v>
      </c>
      <c r="C186" s="34" t="s">
        <v>69</v>
      </c>
      <c r="D186" s="34" t="s">
        <v>27</v>
      </c>
      <c r="E186" s="34"/>
      <c r="F186" s="34"/>
      <c r="G186" s="35">
        <f>G187+G189+G191+G190+G192+G193+G194+G196+G195+G188</f>
        <v>298645900</v>
      </c>
    </row>
    <row r="187" spans="1:7" x14ac:dyDescent="0.25">
      <c r="A187" s="33" t="s">
        <v>121</v>
      </c>
      <c r="B187" s="37">
        <v>902</v>
      </c>
      <c r="C187" s="34" t="s">
        <v>69</v>
      </c>
      <c r="D187" s="34" t="s">
        <v>27</v>
      </c>
      <c r="E187" s="34" t="s">
        <v>446</v>
      </c>
      <c r="F187" s="34" t="s">
        <v>498</v>
      </c>
      <c r="G187" s="74">
        <f>'Прил.5 Расходы'!F156</f>
        <v>167577200</v>
      </c>
    </row>
    <row r="188" spans="1:7" ht="210" x14ac:dyDescent="0.25">
      <c r="A188" s="62" t="s">
        <v>363</v>
      </c>
      <c r="B188" s="37">
        <v>902</v>
      </c>
      <c r="C188" s="34" t="s">
        <v>69</v>
      </c>
      <c r="D188" s="34" t="s">
        <v>27</v>
      </c>
      <c r="E188" s="34" t="s">
        <v>364</v>
      </c>
      <c r="F188" s="34" t="s">
        <v>497</v>
      </c>
      <c r="G188" s="74">
        <f>'Прил.5 Расходы'!F157</f>
        <v>653600</v>
      </c>
    </row>
    <row r="189" spans="1:7" ht="30" x14ac:dyDescent="0.25">
      <c r="A189" s="37" t="s">
        <v>282</v>
      </c>
      <c r="B189" s="37">
        <v>902</v>
      </c>
      <c r="C189" s="34" t="s">
        <v>69</v>
      </c>
      <c r="D189" s="34" t="s">
        <v>27</v>
      </c>
      <c r="E189" s="34" t="s">
        <v>127</v>
      </c>
      <c r="F189" s="34" t="s">
        <v>124</v>
      </c>
      <c r="G189" s="74">
        <f>'Прил.5 Расходы'!F158</f>
        <v>121401900</v>
      </c>
    </row>
    <row r="190" spans="1:7" x14ac:dyDescent="0.25">
      <c r="A190" s="33" t="s">
        <v>270</v>
      </c>
      <c r="B190" s="37">
        <v>902</v>
      </c>
      <c r="C190" s="34" t="s">
        <v>69</v>
      </c>
      <c r="D190" s="34" t="s">
        <v>27</v>
      </c>
      <c r="E190" s="34" t="s">
        <v>271</v>
      </c>
      <c r="F190" s="34"/>
      <c r="G190" s="74">
        <f>'Прил.5 Расходы'!F160</f>
        <v>2922900</v>
      </c>
    </row>
    <row r="191" spans="1:7" ht="30" x14ac:dyDescent="0.25">
      <c r="A191" s="33" t="s">
        <v>128</v>
      </c>
      <c r="B191" s="37">
        <v>902</v>
      </c>
      <c r="C191" s="34" t="s">
        <v>69</v>
      </c>
      <c r="D191" s="34" t="s">
        <v>27</v>
      </c>
      <c r="E191" s="34" t="s">
        <v>234</v>
      </c>
      <c r="F191" s="34" t="s">
        <v>129</v>
      </c>
      <c r="G191" s="74">
        <f>'Прил.5 Расходы'!F161</f>
        <v>562800</v>
      </c>
    </row>
    <row r="192" spans="1:7" ht="45" x14ac:dyDescent="0.25">
      <c r="A192" s="33" t="s">
        <v>523</v>
      </c>
      <c r="B192" s="37">
        <v>902</v>
      </c>
      <c r="C192" s="34" t="s">
        <v>69</v>
      </c>
      <c r="D192" s="34" t="s">
        <v>27</v>
      </c>
      <c r="E192" s="34" t="s">
        <v>525</v>
      </c>
      <c r="F192" s="34" t="s">
        <v>498</v>
      </c>
      <c r="G192" s="74">
        <f>'Прил.5 Расходы'!F159</f>
        <v>417600</v>
      </c>
    </row>
    <row r="193" spans="1:7" ht="63" x14ac:dyDescent="0.25">
      <c r="A193" s="43" t="s">
        <v>474</v>
      </c>
      <c r="B193" s="37">
        <v>902</v>
      </c>
      <c r="C193" s="34" t="s">
        <v>69</v>
      </c>
      <c r="D193" s="34" t="s">
        <v>27</v>
      </c>
      <c r="E193" s="34" t="s">
        <v>144</v>
      </c>
      <c r="F193" s="34" t="s">
        <v>40</v>
      </c>
      <c r="G193" s="74">
        <f>'Прил.5 Расходы'!F162</f>
        <v>4000000</v>
      </c>
    </row>
    <row r="194" spans="1:7" ht="30" x14ac:dyDescent="0.25">
      <c r="A194" s="33" t="s">
        <v>297</v>
      </c>
      <c r="B194" s="37">
        <v>902</v>
      </c>
      <c r="C194" s="34" t="s">
        <v>69</v>
      </c>
      <c r="D194" s="34" t="s">
        <v>27</v>
      </c>
      <c r="E194" s="34" t="s">
        <v>299</v>
      </c>
      <c r="F194" s="34" t="s">
        <v>497</v>
      </c>
      <c r="G194" s="74">
        <f>'Прил.5 Расходы'!F163</f>
        <v>0</v>
      </c>
    </row>
    <row r="195" spans="1:7" ht="30" x14ac:dyDescent="0.25">
      <c r="A195" s="33" t="s">
        <v>313</v>
      </c>
      <c r="B195" s="37">
        <v>902</v>
      </c>
      <c r="C195" s="34" t="s">
        <v>69</v>
      </c>
      <c r="D195" s="34" t="s">
        <v>27</v>
      </c>
      <c r="E195" s="34" t="s">
        <v>307</v>
      </c>
      <c r="F195" s="34" t="s">
        <v>497</v>
      </c>
      <c r="G195" s="74">
        <f>'Прил.5 Расходы'!F164</f>
        <v>1109900</v>
      </c>
    </row>
    <row r="196" spans="1:7" x14ac:dyDescent="0.25">
      <c r="A196" s="33" t="s">
        <v>298</v>
      </c>
      <c r="B196" s="37">
        <v>902</v>
      </c>
      <c r="C196" s="34" t="s">
        <v>69</v>
      </c>
      <c r="D196" s="34" t="s">
        <v>27</v>
      </c>
      <c r="E196" s="34" t="s">
        <v>300</v>
      </c>
      <c r="F196" s="34" t="s">
        <v>497</v>
      </c>
      <c r="G196" s="74">
        <f>'Прил.5 Расходы'!F165</f>
        <v>0</v>
      </c>
    </row>
    <row r="197" spans="1:7" ht="57" x14ac:dyDescent="0.25">
      <c r="A197" s="30" t="s">
        <v>337</v>
      </c>
      <c r="B197" s="71">
        <v>902</v>
      </c>
      <c r="C197" s="31" t="s">
        <v>69</v>
      </c>
      <c r="D197" s="31" t="s">
        <v>34</v>
      </c>
      <c r="E197" s="31"/>
      <c r="F197" s="31"/>
      <c r="G197" s="59">
        <f>G198+G204+G205+G213</f>
        <v>10167186</v>
      </c>
    </row>
    <row r="198" spans="1:7" ht="30" x14ac:dyDescent="0.25">
      <c r="A198" s="33" t="s">
        <v>130</v>
      </c>
      <c r="B198" s="37">
        <v>902</v>
      </c>
      <c r="C198" s="34" t="s">
        <v>69</v>
      </c>
      <c r="D198" s="34" t="s">
        <v>34</v>
      </c>
      <c r="E198" s="34" t="s">
        <v>131</v>
      </c>
      <c r="F198" s="34"/>
      <c r="G198" s="60">
        <f t="shared" ref="G198:G199" si="5">G199</f>
        <v>7640996</v>
      </c>
    </row>
    <row r="199" spans="1:7" ht="45" x14ac:dyDescent="0.25">
      <c r="A199" s="33" t="s">
        <v>125</v>
      </c>
      <c r="B199" s="37">
        <v>902</v>
      </c>
      <c r="C199" s="34" t="s">
        <v>69</v>
      </c>
      <c r="D199" s="34" t="s">
        <v>34</v>
      </c>
      <c r="E199" s="34" t="s">
        <v>131</v>
      </c>
      <c r="F199" s="34"/>
      <c r="G199" s="35">
        <f t="shared" si="5"/>
        <v>7640996</v>
      </c>
    </row>
    <row r="200" spans="1:7" x14ac:dyDescent="0.25">
      <c r="A200" s="33"/>
      <c r="B200" s="37">
        <v>902</v>
      </c>
      <c r="C200" s="34" t="s">
        <v>69</v>
      </c>
      <c r="D200" s="34" t="s">
        <v>34</v>
      </c>
      <c r="E200" s="34" t="s">
        <v>131</v>
      </c>
      <c r="F200" s="34"/>
      <c r="G200" s="35">
        <f>G201+G202+G203</f>
        <v>7640996</v>
      </c>
    </row>
    <row r="201" spans="1:7" x14ac:dyDescent="0.25">
      <c r="A201" s="77" t="s">
        <v>132</v>
      </c>
      <c r="B201" s="78">
        <v>902</v>
      </c>
      <c r="C201" s="73" t="s">
        <v>69</v>
      </c>
      <c r="D201" s="73" t="s">
        <v>34</v>
      </c>
      <c r="E201" s="34" t="s">
        <v>131</v>
      </c>
      <c r="F201" s="73" t="s">
        <v>124</v>
      </c>
      <c r="G201" s="74">
        <f>'Прил.5 Расходы'!F169</f>
        <v>3652100</v>
      </c>
    </row>
    <row r="202" spans="1:7" x14ac:dyDescent="0.25">
      <c r="A202" s="77" t="s">
        <v>133</v>
      </c>
      <c r="B202" s="78">
        <v>902</v>
      </c>
      <c r="C202" s="73" t="s">
        <v>69</v>
      </c>
      <c r="D202" s="73" t="s">
        <v>34</v>
      </c>
      <c r="E202" s="34" t="s">
        <v>131</v>
      </c>
      <c r="F202" s="73" t="s">
        <v>433</v>
      </c>
      <c r="G202" s="74">
        <f>'Прил.5 Расходы'!F170</f>
        <v>1337796</v>
      </c>
    </row>
    <row r="203" spans="1:7" x14ac:dyDescent="0.25">
      <c r="A203" s="77" t="s">
        <v>535</v>
      </c>
      <c r="B203" s="78">
        <v>902</v>
      </c>
      <c r="C203" s="73" t="s">
        <v>71</v>
      </c>
      <c r="D203" s="73" t="s">
        <v>27</v>
      </c>
      <c r="E203" s="34" t="s">
        <v>131</v>
      </c>
      <c r="F203" s="73" t="s">
        <v>433</v>
      </c>
      <c r="G203" s="74">
        <f>'Прил.5 Расходы'!F171</f>
        <v>2651100</v>
      </c>
    </row>
    <row r="204" spans="1:7" x14ac:dyDescent="0.25">
      <c r="A204" s="33" t="s">
        <v>270</v>
      </c>
      <c r="B204" s="78">
        <v>902</v>
      </c>
      <c r="C204" s="73" t="s">
        <v>69</v>
      </c>
      <c r="D204" s="73" t="s">
        <v>34</v>
      </c>
      <c r="E204" s="34" t="s">
        <v>271</v>
      </c>
      <c r="F204" s="34"/>
      <c r="G204" s="35">
        <f>'Прил.5 Расходы'!F172</f>
        <v>0</v>
      </c>
    </row>
    <row r="205" spans="1:7" ht="94.5" customHeight="1" x14ac:dyDescent="0.25">
      <c r="A205" s="33" t="s">
        <v>320</v>
      </c>
      <c r="B205" s="78">
        <v>902</v>
      </c>
      <c r="C205" s="73" t="s">
        <v>69</v>
      </c>
      <c r="D205" s="73" t="s">
        <v>34</v>
      </c>
      <c r="E205" s="34" t="s">
        <v>321</v>
      </c>
      <c r="F205" s="34"/>
      <c r="G205" s="35">
        <f>G206</f>
        <v>2526190</v>
      </c>
    </row>
    <row r="206" spans="1:7" ht="90" x14ac:dyDescent="0.25">
      <c r="A206" s="33" t="s">
        <v>320</v>
      </c>
      <c r="B206" s="78">
        <v>902</v>
      </c>
      <c r="C206" s="73" t="s">
        <v>69</v>
      </c>
      <c r="D206" s="73" t="s">
        <v>34</v>
      </c>
      <c r="E206" s="34" t="s">
        <v>321</v>
      </c>
      <c r="F206" s="34" t="s">
        <v>433</v>
      </c>
      <c r="G206" s="60">
        <f>'Прил.5 Расходы'!F174</f>
        <v>2526190</v>
      </c>
    </row>
    <row r="207" spans="1:7" x14ac:dyDescent="0.25">
      <c r="A207" s="33" t="s">
        <v>133</v>
      </c>
      <c r="B207" s="78">
        <v>902</v>
      </c>
      <c r="C207" s="73" t="s">
        <v>69</v>
      </c>
      <c r="D207" s="73" t="s">
        <v>34</v>
      </c>
      <c r="E207" s="34" t="s">
        <v>321</v>
      </c>
      <c r="F207" s="34" t="s">
        <v>433</v>
      </c>
      <c r="G207" s="60">
        <f>'Прил.5 Расходы'!F175</f>
        <v>2145379.2000000002</v>
      </c>
    </row>
    <row r="208" spans="1:7" ht="30" x14ac:dyDescent="0.25">
      <c r="A208" s="33" t="s">
        <v>322</v>
      </c>
      <c r="B208" s="78">
        <v>902</v>
      </c>
      <c r="C208" s="73" t="s">
        <v>69</v>
      </c>
      <c r="D208" s="73" t="s">
        <v>34</v>
      </c>
      <c r="E208" s="34" t="s">
        <v>321</v>
      </c>
      <c r="F208" s="34" t="s">
        <v>508</v>
      </c>
      <c r="G208" s="60">
        <f>'Прил.5 Расходы'!F176</f>
        <v>324216</v>
      </c>
    </row>
    <row r="209" spans="1:7" ht="90" x14ac:dyDescent="0.25">
      <c r="A209" s="33" t="s">
        <v>320</v>
      </c>
      <c r="B209" s="78">
        <v>902</v>
      </c>
      <c r="C209" s="73" t="s">
        <v>69</v>
      </c>
      <c r="D209" s="73" t="s">
        <v>34</v>
      </c>
      <c r="E209" s="34" t="s">
        <v>321</v>
      </c>
      <c r="F209" s="34" t="s">
        <v>453</v>
      </c>
      <c r="G209" s="60">
        <f>'Прил.5 Расходы'!F177</f>
        <v>29624.799999999999</v>
      </c>
    </row>
    <row r="210" spans="1:7" ht="90" x14ac:dyDescent="0.25">
      <c r="A210" s="33" t="s">
        <v>320</v>
      </c>
      <c r="B210" s="78">
        <v>902</v>
      </c>
      <c r="C210" s="73" t="s">
        <v>69</v>
      </c>
      <c r="D210" s="73" t="s">
        <v>34</v>
      </c>
      <c r="E210" s="34" t="s">
        <v>321</v>
      </c>
      <c r="F210" s="34" t="s">
        <v>454</v>
      </c>
      <c r="G210" s="60">
        <f>'Прил.5 Расходы'!F178</f>
        <v>8990</v>
      </c>
    </row>
    <row r="211" spans="1:7" ht="90" x14ac:dyDescent="0.25">
      <c r="A211" s="33" t="s">
        <v>320</v>
      </c>
      <c r="B211" s="78">
        <v>902</v>
      </c>
      <c r="C211" s="73" t="s">
        <v>69</v>
      </c>
      <c r="D211" s="73" t="s">
        <v>34</v>
      </c>
      <c r="E211" s="34" t="s">
        <v>321</v>
      </c>
      <c r="F211" s="34" t="s">
        <v>455</v>
      </c>
      <c r="G211" s="35">
        <f>'Прил.5 Расходы'!F179</f>
        <v>8990</v>
      </c>
    </row>
    <row r="212" spans="1:7" ht="90" x14ac:dyDescent="0.25">
      <c r="A212" s="33" t="s">
        <v>320</v>
      </c>
      <c r="B212" s="78">
        <v>902</v>
      </c>
      <c r="C212" s="73" t="s">
        <v>69</v>
      </c>
      <c r="D212" s="73" t="s">
        <v>34</v>
      </c>
      <c r="E212" s="34" t="s">
        <v>321</v>
      </c>
      <c r="F212" s="34" t="s">
        <v>456</v>
      </c>
      <c r="G212" s="35">
        <f>'Прил.5 Расходы'!F180</f>
        <v>8990</v>
      </c>
    </row>
    <row r="213" spans="1:7" ht="45" x14ac:dyDescent="0.25">
      <c r="A213" s="33" t="s">
        <v>333</v>
      </c>
      <c r="B213" s="78">
        <v>902</v>
      </c>
      <c r="C213" s="73" t="s">
        <v>69</v>
      </c>
      <c r="D213" s="73" t="s">
        <v>34</v>
      </c>
      <c r="E213" s="34" t="s">
        <v>324</v>
      </c>
      <c r="F213" s="34" t="s">
        <v>129</v>
      </c>
      <c r="G213" s="35">
        <f>'Прил.5 Расходы'!F181</f>
        <v>0</v>
      </c>
    </row>
    <row r="214" spans="1:7" ht="30" x14ac:dyDescent="0.25">
      <c r="A214" s="33" t="s">
        <v>135</v>
      </c>
      <c r="B214" s="37">
        <v>902</v>
      </c>
      <c r="C214" s="34" t="s">
        <v>69</v>
      </c>
      <c r="D214" s="34" t="s">
        <v>98</v>
      </c>
      <c r="E214" s="34"/>
      <c r="F214" s="34"/>
      <c r="G214" s="35">
        <f>G215+G218</f>
        <v>1238600</v>
      </c>
    </row>
    <row r="215" spans="1:7" ht="45" x14ac:dyDescent="0.25">
      <c r="A215" s="33" t="s">
        <v>136</v>
      </c>
      <c r="B215" s="37">
        <v>902</v>
      </c>
      <c r="C215" s="34" t="s">
        <v>69</v>
      </c>
      <c r="D215" s="34" t="s">
        <v>98</v>
      </c>
      <c r="E215" s="34" t="s">
        <v>332</v>
      </c>
      <c r="F215" s="34"/>
      <c r="G215" s="35">
        <f t="shared" ref="G215:G216" si="6">G216</f>
        <v>150000</v>
      </c>
    </row>
    <row r="216" spans="1:7" x14ac:dyDescent="0.25">
      <c r="A216" s="90" t="s">
        <v>212</v>
      </c>
      <c r="B216" s="37">
        <v>902</v>
      </c>
      <c r="C216" s="34" t="s">
        <v>69</v>
      </c>
      <c r="D216" s="34" t="s">
        <v>98</v>
      </c>
      <c r="E216" s="34" t="s">
        <v>332</v>
      </c>
      <c r="F216" s="34"/>
      <c r="G216" s="35">
        <f t="shared" si="6"/>
        <v>150000</v>
      </c>
    </row>
    <row r="217" spans="1:7" x14ac:dyDescent="0.25">
      <c r="A217" s="77"/>
      <c r="B217" s="78">
        <v>902</v>
      </c>
      <c r="C217" s="73" t="s">
        <v>69</v>
      </c>
      <c r="D217" s="34" t="s">
        <v>98</v>
      </c>
      <c r="E217" s="34" t="s">
        <v>332</v>
      </c>
      <c r="F217" s="73" t="s">
        <v>498</v>
      </c>
      <c r="G217" s="74">
        <f>'Прил.5 Расходы'!F189</f>
        <v>150000</v>
      </c>
    </row>
    <row r="218" spans="1:7" ht="47.25" x14ac:dyDescent="0.25">
      <c r="A218" s="42" t="s">
        <v>331</v>
      </c>
      <c r="B218" s="78">
        <v>902</v>
      </c>
      <c r="C218" s="73" t="s">
        <v>69</v>
      </c>
      <c r="D218" s="34" t="s">
        <v>98</v>
      </c>
      <c r="E218" s="34" t="s">
        <v>241</v>
      </c>
      <c r="F218" s="73" t="s">
        <v>498</v>
      </c>
      <c r="G218" s="74">
        <f>'Прил.5 Расходы'!F188</f>
        <v>1088600</v>
      </c>
    </row>
    <row r="219" spans="1:7" ht="30" x14ac:dyDescent="0.25">
      <c r="A219" s="33" t="s">
        <v>138</v>
      </c>
      <c r="B219" s="37">
        <v>902</v>
      </c>
      <c r="C219" s="34" t="s">
        <v>69</v>
      </c>
      <c r="D219" s="34" t="s">
        <v>98</v>
      </c>
      <c r="E219" s="34"/>
      <c r="F219" s="34"/>
      <c r="G219" s="35">
        <f>G220+G230</f>
        <v>17360200</v>
      </c>
    </row>
    <row r="220" spans="1:7" ht="60" x14ac:dyDescent="0.25">
      <c r="A220" s="33" t="s">
        <v>139</v>
      </c>
      <c r="B220" s="37">
        <v>902</v>
      </c>
      <c r="C220" s="34" t="s">
        <v>69</v>
      </c>
      <c r="D220" s="34" t="s">
        <v>98</v>
      </c>
      <c r="E220" s="34"/>
      <c r="F220" s="34"/>
      <c r="G220" s="35">
        <f>G221</f>
        <v>17360200</v>
      </c>
    </row>
    <row r="221" spans="1:7" ht="135" x14ac:dyDescent="0.25">
      <c r="A221" s="33" t="s">
        <v>140</v>
      </c>
      <c r="B221" s="37">
        <v>902</v>
      </c>
      <c r="C221" s="34" t="s">
        <v>69</v>
      </c>
      <c r="D221" s="34" t="s">
        <v>98</v>
      </c>
      <c r="E221" s="34"/>
      <c r="F221" s="34"/>
      <c r="G221" s="35">
        <f>G222+G224+G225+G226+G227+G228+G229+G223</f>
        <v>17360200</v>
      </c>
    </row>
    <row r="222" spans="1:7" ht="30" x14ac:dyDescent="0.25">
      <c r="A222" s="77" t="s">
        <v>213</v>
      </c>
      <c r="B222" s="78">
        <v>902</v>
      </c>
      <c r="C222" s="73" t="s">
        <v>69</v>
      </c>
      <c r="D222" s="73" t="s">
        <v>98</v>
      </c>
      <c r="E222" s="34" t="s">
        <v>141</v>
      </c>
      <c r="F222" s="73" t="s">
        <v>504</v>
      </c>
      <c r="G222" s="74">
        <f>'Прил.5 Расходы'!F194</f>
        <v>13148500</v>
      </c>
    </row>
    <row r="223" spans="1:7" ht="45" x14ac:dyDescent="0.25">
      <c r="A223" s="62" t="s">
        <v>458</v>
      </c>
      <c r="B223" s="78">
        <v>902</v>
      </c>
      <c r="C223" s="34" t="s">
        <v>69</v>
      </c>
      <c r="D223" s="34" t="s">
        <v>98</v>
      </c>
      <c r="E223" s="34" t="s">
        <v>459</v>
      </c>
      <c r="F223" s="34" t="s">
        <v>497</v>
      </c>
      <c r="G223" s="74">
        <f>'Прил.5 Расходы'!F201</f>
        <v>0</v>
      </c>
    </row>
    <row r="224" spans="1:7" x14ac:dyDescent="0.25">
      <c r="A224" s="72" t="s">
        <v>284</v>
      </c>
      <c r="B224" s="78">
        <v>902</v>
      </c>
      <c r="C224" s="34" t="s">
        <v>69</v>
      </c>
      <c r="D224" s="34" t="s">
        <v>98</v>
      </c>
      <c r="E224" s="34" t="s">
        <v>271</v>
      </c>
      <c r="F224" s="73"/>
      <c r="G224" s="88">
        <f>'Прил.5 Расходы'!F200</f>
        <v>0</v>
      </c>
    </row>
    <row r="225" spans="1:7" ht="30" x14ac:dyDescent="0.25">
      <c r="A225" s="77" t="s">
        <v>330</v>
      </c>
      <c r="B225" s="78">
        <v>902</v>
      </c>
      <c r="C225" s="73" t="s">
        <v>69</v>
      </c>
      <c r="D225" s="73" t="s">
        <v>98</v>
      </c>
      <c r="E225" s="34" t="s">
        <v>36</v>
      </c>
      <c r="F225" s="73" t="s">
        <v>505</v>
      </c>
      <c r="G225" s="74">
        <f>'Прил.5 Расходы'!F196</f>
        <v>3076400</v>
      </c>
    </row>
    <row r="226" spans="1:7" ht="30" x14ac:dyDescent="0.25">
      <c r="A226" s="72" t="s">
        <v>142</v>
      </c>
      <c r="B226" s="78">
        <v>902</v>
      </c>
      <c r="C226" s="73" t="s">
        <v>69</v>
      </c>
      <c r="D226" s="73" t="s">
        <v>98</v>
      </c>
      <c r="E226" s="73" t="s">
        <v>334</v>
      </c>
      <c r="F226" s="73" t="s">
        <v>504</v>
      </c>
      <c r="G226" s="74">
        <f>'Прил.5 Расходы'!F197</f>
        <v>1073000</v>
      </c>
    </row>
    <row r="227" spans="1:7" x14ac:dyDescent="0.25">
      <c r="A227" s="91" t="s">
        <v>128</v>
      </c>
      <c r="B227" s="78">
        <v>902</v>
      </c>
      <c r="C227" s="73" t="s">
        <v>69</v>
      </c>
      <c r="D227" s="73" t="s">
        <v>98</v>
      </c>
      <c r="E227" s="34" t="s">
        <v>259</v>
      </c>
      <c r="F227" s="73"/>
      <c r="G227" s="74">
        <f>'Прил.5 Расходы'!F198</f>
        <v>0</v>
      </c>
    </row>
    <row r="228" spans="1:7" ht="60" x14ac:dyDescent="0.25">
      <c r="A228" s="72" t="s">
        <v>214</v>
      </c>
      <c r="B228" s="78">
        <v>902</v>
      </c>
      <c r="C228" s="73" t="s">
        <v>69</v>
      </c>
      <c r="D228" s="73" t="s">
        <v>98</v>
      </c>
      <c r="E228" s="34" t="s">
        <v>445</v>
      </c>
      <c r="F228" s="73" t="s">
        <v>506</v>
      </c>
      <c r="G228" s="74">
        <f>'Прил.5 Расходы'!F199</f>
        <v>62300</v>
      </c>
    </row>
    <row r="229" spans="1:7" ht="30" x14ac:dyDescent="0.25">
      <c r="A229" s="72" t="s">
        <v>143</v>
      </c>
      <c r="B229" s="78">
        <v>902</v>
      </c>
      <c r="C229" s="73" t="s">
        <v>69</v>
      </c>
      <c r="D229" s="73" t="s">
        <v>98</v>
      </c>
      <c r="E229" s="73"/>
      <c r="F229" s="73"/>
      <c r="G229" s="74"/>
    </row>
    <row r="230" spans="1:7" x14ac:dyDescent="0.25">
      <c r="A230" s="33"/>
      <c r="B230" s="37">
        <v>902</v>
      </c>
      <c r="C230" s="34" t="s">
        <v>69</v>
      </c>
      <c r="D230" s="34" t="s">
        <v>98</v>
      </c>
      <c r="E230" s="34"/>
      <c r="F230" s="34"/>
      <c r="G230" s="35">
        <f>G231</f>
        <v>0</v>
      </c>
    </row>
    <row r="231" spans="1:7" ht="60" x14ac:dyDescent="0.25">
      <c r="A231" s="62" t="s">
        <v>461</v>
      </c>
      <c r="B231" s="78">
        <v>902</v>
      </c>
      <c r="C231" s="73" t="s">
        <v>69</v>
      </c>
      <c r="D231" s="73" t="s">
        <v>98</v>
      </c>
      <c r="E231" s="34" t="s">
        <v>460</v>
      </c>
      <c r="F231" s="73" t="s">
        <v>497</v>
      </c>
      <c r="G231" s="74">
        <f>'Прил.5 Расходы'!F202</f>
        <v>0</v>
      </c>
    </row>
    <row r="232" spans="1:7" ht="42.75" x14ac:dyDescent="0.25">
      <c r="A232" s="92" t="s">
        <v>338</v>
      </c>
      <c r="B232" s="71">
        <v>902</v>
      </c>
      <c r="C232" s="31"/>
      <c r="D232" s="31"/>
      <c r="E232" s="31"/>
      <c r="F232" s="31"/>
      <c r="G232" s="59">
        <f>G233</f>
        <v>55304800</v>
      </c>
    </row>
    <row r="233" spans="1:7" ht="57" x14ac:dyDescent="0.25">
      <c r="A233" s="75" t="s">
        <v>145</v>
      </c>
      <c r="B233" s="37">
        <v>902</v>
      </c>
      <c r="C233" s="54" t="s">
        <v>105</v>
      </c>
      <c r="D233" s="54"/>
      <c r="E233" s="54"/>
      <c r="F233" s="54"/>
      <c r="G233" s="89">
        <f>G234</f>
        <v>55304800</v>
      </c>
    </row>
    <row r="234" spans="1:7" x14ac:dyDescent="0.25">
      <c r="A234" s="33" t="s">
        <v>146</v>
      </c>
      <c r="B234" s="37">
        <v>902</v>
      </c>
      <c r="C234" s="34" t="s">
        <v>105</v>
      </c>
      <c r="D234" s="34" t="s">
        <v>25</v>
      </c>
      <c r="E234" s="34"/>
      <c r="F234" s="34"/>
      <c r="G234" s="35">
        <f>G235+G241+G244+G247+G251</f>
        <v>55304800</v>
      </c>
    </row>
    <row r="235" spans="1:7" ht="60" x14ac:dyDescent="0.25">
      <c r="A235" s="33" t="s">
        <v>147</v>
      </c>
      <c r="B235" s="37">
        <v>902</v>
      </c>
      <c r="C235" s="34" t="s">
        <v>105</v>
      </c>
      <c r="D235" s="34" t="s">
        <v>25</v>
      </c>
      <c r="E235" s="34"/>
      <c r="F235" s="34"/>
      <c r="G235" s="35">
        <f>G237+G236</f>
        <v>28909300</v>
      </c>
    </row>
    <row r="236" spans="1:7" ht="63" x14ac:dyDescent="0.25">
      <c r="A236" s="42" t="s">
        <v>485</v>
      </c>
      <c r="B236" s="78">
        <v>902</v>
      </c>
      <c r="C236" s="73" t="s">
        <v>105</v>
      </c>
      <c r="D236" s="73" t="s">
        <v>25</v>
      </c>
      <c r="E236" s="34" t="s">
        <v>252</v>
      </c>
      <c r="F236" s="73" t="s">
        <v>129</v>
      </c>
      <c r="G236" s="74">
        <f>'Прил.5 Расходы'!F207</f>
        <v>500000</v>
      </c>
    </row>
    <row r="237" spans="1:7" ht="45" x14ac:dyDescent="0.25">
      <c r="A237" s="33" t="s">
        <v>125</v>
      </c>
      <c r="B237" s="37">
        <v>902</v>
      </c>
      <c r="C237" s="34" t="s">
        <v>105</v>
      </c>
      <c r="D237" s="34" t="s">
        <v>25</v>
      </c>
      <c r="E237" s="34" t="s">
        <v>148</v>
      </c>
      <c r="F237" s="34"/>
      <c r="G237" s="35">
        <f>G238+G240+G239</f>
        <v>28409300</v>
      </c>
    </row>
    <row r="238" spans="1:7" x14ac:dyDescent="0.25">
      <c r="A238" s="77"/>
      <c r="B238" s="78"/>
      <c r="C238" s="73"/>
      <c r="D238" s="73"/>
      <c r="E238" s="34"/>
      <c r="F238" s="73"/>
      <c r="G238" s="74"/>
    </row>
    <row r="239" spans="1:7" x14ac:dyDescent="0.25">
      <c r="A239" s="33"/>
      <c r="B239" s="37"/>
      <c r="C239" s="34"/>
      <c r="D239" s="34"/>
      <c r="E239" s="34"/>
      <c r="F239" s="34"/>
      <c r="G239" s="35"/>
    </row>
    <row r="240" spans="1:7" ht="30" x14ac:dyDescent="0.25">
      <c r="A240" s="77" t="s">
        <v>215</v>
      </c>
      <c r="B240" s="78">
        <v>902</v>
      </c>
      <c r="C240" s="73" t="s">
        <v>105</v>
      </c>
      <c r="D240" s="73" t="s">
        <v>25</v>
      </c>
      <c r="E240" s="34" t="s">
        <v>148</v>
      </c>
      <c r="F240" s="73" t="s">
        <v>124</v>
      </c>
      <c r="G240" s="74">
        <f>'Прил.5 Расходы'!F210</f>
        <v>28409300</v>
      </c>
    </row>
    <row r="241" spans="1:7" ht="30" x14ac:dyDescent="0.25">
      <c r="A241" s="33" t="s">
        <v>149</v>
      </c>
      <c r="B241" s="37">
        <v>902</v>
      </c>
      <c r="C241" s="34" t="s">
        <v>105</v>
      </c>
      <c r="D241" s="34" t="s">
        <v>25</v>
      </c>
      <c r="E241" s="34" t="s">
        <v>150</v>
      </c>
      <c r="F241" s="34"/>
      <c r="G241" s="35">
        <f>G242</f>
        <v>1228300</v>
      </c>
    </row>
    <row r="242" spans="1:7" ht="45" x14ac:dyDescent="0.25">
      <c r="A242" s="33" t="s">
        <v>125</v>
      </c>
      <c r="B242" s="37">
        <v>902</v>
      </c>
      <c r="C242" s="34" t="s">
        <v>105</v>
      </c>
      <c r="D242" s="34" t="s">
        <v>25</v>
      </c>
      <c r="E242" s="34" t="s">
        <v>150</v>
      </c>
      <c r="F242" s="34"/>
      <c r="G242" s="35">
        <f>G243</f>
        <v>1228300</v>
      </c>
    </row>
    <row r="243" spans="1:7" x14ac:dyDescent="0.25">
      <c r="A243" s="77"/>
      <c r="B243" s="78">
        <v>902</v>
      </c>
      <c r="C243" s="73" t="s">
        <v>105</v>
      </c>
      <c r="D243" s="73" t="s">
        <v>25</v>
      </c>
      <c r="E243" s="34" t="s">
        <v>150</v>
      </c>
      <c r="F243" s="73" t="s">
        <v>124</v>
      </c>
      <c r="G243" s="74">
        <f>'Прил.5 Расходы'!F214</f>
        <v>1228300</v>
      </c>
    </row>
    <row r="244" spans="1:7" x14ac:dyDescent="0.25">
      <c r="A244" s="33" t="s">
        <v>151</v>
      </c>
      <c r="B244" s="37">
        <v>902</v>
      </c>
      <c r="C244" s="34" t="s">
        <v>105</v>
      </c>
      <c r="D244" s="34" t="s">
        <v>25</v>
      </c>
      <c r="E244" s="34" t="s">
        <v>152</v>
      </c>
      <c r="F244" s="34"/>
      <c r="G244" s="35">
        <f>G245</f>
        <v>25167200</v>
      </c>
    </row>
    <row r="245" spans="1:7" ht="45" x14ac:dyDescent="0.25">
      <c r="A245" s="33" t="s">
        <v>125</v>
      </c>
      <c r="B245" s="37">
        <v>902</v>
      </c>
      <c r="C245" s="34" t="s">
        <v>105</v>
      </c>
      <c r="D245" s="34" t="s">
        <v>25</v>
      </c>
      <c r="E245" s="34" t="s">
        <v>152</v>
      </c>
      <c r="F245" s="34"/>
      <c r="G245" s="35">
        <f>G246</f>
        <v>25167200</v>
      </c>
    </row>
    <row r="246" spans="1:7" x14ac:dyDescent="0.25">
      <c r="A246" s="77"/>
      <c r="B246" s="78">
        <v>902</v>
      </c>
      <c r="C246" s="73" t="s">
        <v>105</v>
      </c>
      <c r="D246" s="73" t="s">
        <v>25</v>
      </c>
      <c r="E246" s="34" t="s">
        <v>152</v>
      </c>
      <c r="F246" s="73" t="s">
        <v>124</v>
      </c>
      <c r="G246" s="74">
        <f>'Прил.5 Расходы'!F217</f>
        <v>25167200</v>
      </c>
    </row>
    <row r="247" spans="1:7" x14ac:dyDescent="0.25">
      <c r="A247" s="33"/>
      <c r="B247" s="37"/>
      <c r="C247" s="34"/>
      <c r="D247" s="34"/>
      <c r="E247" s="34"/>
      <c r="F247" s="34"/>
      <c r="G247" s="35">
        <f>G248+G249+G250</f>
        <v>0</v>
      </c>
    </row>
    <row r="248" spans="1:7" x14ac:dyDescent="0.25">
      <c r="A248" s="33"/>
      <c r="B248" s="37">
        <v>902</v>
      </c>
      <c r="C248" s="50" t="s">
        <v>105</v>
      </c>
      <c r="D248" s="50" t="s">
        <v>25</v>
      </c>
      <c r="E248" s="34" t="s">
        <v>272</v>
      </c>
      <c r="F248" s="34" t="s">
        <v>124</v>
      </c>
      <c r="G248" s="35">
        <f>'Прил.5 Расходы'!F218</f>
        <v>0</v>
      </c>
    </row>
    <row r="249" spans="1:7" ht="45" x14ac:dyDescent="0.25">
      <c r="A249" s="33" t="s">
        <v>275</v>
      </c>
      <c r="B249" s="37">
        <v>902</v>
      </c>
      <c r="C249" s="50" t="s">
        <v>105</v>
      </c>
      <c r="D249" s="50" t="s">
        <v>25</v>
      </c>
      <c r="E249" s="34" t="s">
        <v>273</v>
      </c>
      <c r="F249" s="73"/>
      <c r="G249" s="74">
        <f>'Прил.5 Расходы'!F219</f>
        <v>0</v>
      </c>
    </row>
    <row r="250" spans="1:7" ht="45" x14ac:dyDescent="0.25">
      <c r="A250" s="33" t="s">
        <v>275</v>
      </c>
      <c r="B250" s="37">
        <v>902</v>
      </c>
      <c r="C250" s="50" t="s">
        <v>105</v>
      </c>
      <c r="D250" s="50" t="s">
        <v>25</v>
      </c>
      <c r="E250" s="34" t="s">
        <v>328</v>
      </c>
      <c r="F250" s="73"/>
      <c r="G250" s="74">
        <f>'Прил.5 Расходы'!F220</f>
        <v>0</v>
      </c>
    </row>
    <row r="251" spans="1:7" x14ac:dyDescent="0.25">
      <c r="A251" s="33" t="s">
        <v>270</v>
      </c>
      <c r="B251" s="37"/>
      <c r="C251" s="34" t="s">
        <v>105</v>
      </c>
      <c r="D251" s="34" t="s">
        <v>25</v>
      </c>
      <c r="E251" s="34" t="s">
        <v>271</v>
      </c>
      <c r="F251" s="34" t="s">
        <v>124</v>
      </c>
      <c r="G251" s="74">
        <f>'Прил.5 Расходы'!F221</f>
        <v>0</v>
      </c>
    </row>
    <row r="252" spans="1:7" ht="42.75" x14ac:dyDescent="0.25">
      <c r="A252" s="92" t="s">
        <v>374</v>
      </c>
      <c r="B252" s="71">
        <v>902</v>
      </c>
      <c r="C252" s="31"/>
      <c r="D252" s="31"/>
      <c r="E252" s="31"/>
      <c r="F252" s="31"/>
      <c r="G252" s="59">
        <f>G253</f>
        <v>0</v>
      </c>
    </row>
    <row r="253" spans="1:7" ht="30" x14ac:dyDescent="0.25">
      <c r="A253" s="33" t="s">
        <v>369</v>
      </c>
      <c r="B253" s="37">
        <v>902</v>
      </c>
      <c r="C253" s="34" t="s">
        <v>110</v>
      </c>
      <c r="D253" s="34" t="s">
        <v>27</v>
      </c>
      <c r="E253" s="34"/>
      <c r="F253" s="34"/>
      <c r="G253" s="74">
        <f>G254</f>
        <v>0</v>
      </c>
    </row>
    <row r="254" spans="1:7" ht="45" x14ac:dyDescent="0.25">
      <c r="A254" s="33" t="s">
        <v>373</v>
      </c>
      <c r="B254" s="37">
        <v>902</v>
      </c>
      <c r="C254" s="34" t="s">
        <v>110</v>
      </c>
      <c r="D254" s="34" t="s">
        <v>27</v>
      </c>
      <c r="E254" s="34" t="s">
        <v>372</v>
      </c>
      <c r="F254" s="34"/>
      <c r="G254" s="74">
        <f>G255</f>
        <v>0</v>
      </c>
    </row>
    <row r="255" spans="1:7" ht="120" x14ac:dyDescent="0.25">
      <c r="A255" s="123" t="s">
        <v>370</v>
      </c>
      <c r="B255" s="37">
        <v>902</v>
      </c>
      <c r="C255" s="34" t="s">
        <v>110</v>
      </c>
      <c r="D255" s="34" t="s">
        <v>27</v>
      </c>
      <c r="E255" s="34" t="s">
        <v>372</v>
      </c>
      <c r="F255" s="34" t="s">
        <v>371</v>
      </c>
      <c r="G255" s="74">
        <f>'Прил.5 Расходы'!F262</f>
        <v>0</v>
      </c>
    </row>
    <row r="256" spans="1:7" x14ac:dyDescent="0.25">
      <c r="A256" s="30" t="s">
        <v>203</v>
      </c>
      <c r="B256" s="93"/>
      <c r="C256" s="70"/>
      <c r="D256" s="70"/>
      <c r="E256" s="70"/>
      <c r="F256" s="70"/>
      <c r="G256" s="59">
        <f>G232+G173+G132+G11+G197+G34+G252</f>
        <v>705652400</v>
      </c>
    </row>
  </sheetData>
  <mergeCells count="12">
    <mergeCell ref="C1:H1"/>
    <mergeCell ref="C2:J2"/>
    <mergeCell ref="C3:K3"/>
    <mergeCell ref="F8:F9"/>
    <mergeCell ref="A5:G5"/>
    <mergeCell ref="A7:A9"/>
    <mergeCell ref="B7:F7"/>
    <mergeCell ref="G7:G9"/>
    <mergeCell ref="B8:B9"/>
    <mergeCell ref="C8:C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rowBreaks count="1" manualBreakCount="1">
    <brk id="50" max="9" man="1"/>
  </rowBreaks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zoomScaleNormal="100" workbookViewId="0">
      <selection activeCell="C16" sqref="C16"/>
    </sheetView>
  </sheetViews>
  <sheetFormatPr defaultRowHeight="15" x14ac:dyDescent="0.25"/>
  <cols>
    <col min="2" max="2" width="95.7109375" customWidth="1"/>
    <col min="3" max="3" width="34" customWidth="1"/>
    <col min="4" max="4" width="36.7109375" customWidth="1"/>
  </cols>
  <sheetData>
    <row r="1" spans="1:11" ht="15.75" x14ac:dyDescent="0.25">
      <c r="C1" s="25" t="s">
        <v>355</v>
      </c>
      <c r="D1" s="25"/>
    </row>
    <row r="2" spans="1:11" x14ac:dyDescent="0.25">
      <c r="C2" s="169" t="s">
        <v>537</v>
      </c>
      <c r="D2" s="170"/>
      <c r="E2" s="170"/>
      <c r="F2" s="170"/>
      <c r="G2" s="170"/>
      <c r="H2" s="170"/>
      <c r="I2" s="170"/>
    </row>
    <row r="3" spans="1:11" x14ac:dyDescent="0.25">
      <c r="C3" s="170"/>
      <c r="D3" s="170"/>
      <c r="E3" s="170"/>
      <c r="F3" s="170"/>
      <c r="G3" s="170"/>
      <c r="H3" s="170"/>
      <c r="I3" s="170"/>
    </row>
    <row r="4" spans="1:11" x14ac:dyDescent="0.25">
      <c r="C4" s="169" t="s">
        <v>509</v>
      </c>
      <c r="D4" s="170"/>
      <c r="E4" s="170"/>
      <c r="F4" s="170"/>
      <c r="G4" s="170"/>
      <c r="H4" s="170"/>
      <c r="I4" s="170"/>
      <c r="J4" s="170"/>
      <c r="K4" s="170"/>
    </row>
    <row r="5" spans="1:11" x14ac:dyDescent="0.25">
      <c r="C5" s="169" t="s">
        <v>538</v>
      </c>
      <c r="D5" s="170"/>
      <c r="E5" s="170"/>
      <c r="F5" s="170"/>
      <c r="G5" s="170"/>
      <c r="H5" s="170"/>
      <c r="I5" s="170"/>
    </row>
    <row r="7" spans="1:11" x14ac:dyDescent="0.25">
      <c r="A7" s="227" t="s">
        <v>391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</row>
    <row r="8" spans="1:11" ht="13.5" customHeight="1" x14ac:dyDescent="0.25">
      <c r="A8" s="227" t="s">
        <v>514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</row>
    <row r="9" spans="1:11" ht="9.75" customHeight="1" x14ac:dyDescent="0.25">
      <c r="A9" s="124"/>
      <c r="B9" s="125"/>
      <c r="C9" s="125"/>
      <c r="D9" s="125"/>
      <c r="E9" s="125"/>
      <c r="F9" s="125"/>
      <c r="G9" s="125"/>
      <c r="H9" s="125"/>
      <c r="I9" s="125"/>
      <c r="J9" s="125"/>
      <c r="K9" s="125"/>
    </row>
    <row r="10" spans="1:11" x14ac:dyDescent="0.25">
      <c r="D10" t="s">
        <v>419</v>
      </c>
    </row>
    <row r="11" spans="1:11" ht="15" customHeight="1" x14ac:dyDescent="0.25">
      <c r="A11" s="218" t="s">
        <v>392</v>
      </c>
      <c r="B11" s="221" t="s">
        <v>408</v>
      </c>
      <c r="C11" s="223" t="s">
        <v>243</v>
      </c>
      <c r="D11" s="224"/>
    </row>
    <row r="12" spans="1:11" x14ac:dyDescent="0.25">
      <c r="A12" s="219"/>
      <c r="B12" s="222"/>
      <c r="C12" s="225"/>
      <c r="D12" s="226"/>
    </row>
    <row r="13" spans="1:11" ht="66.75" customHeight="1" x14ac:dyDescent="0.25">
      <c r="A13" s="220"/>
      <c r="B13" s="220"/>
      <c r="C13" s="126" t="s">
        <v>407</v>
      </c>
      <c r="D13" s="138" t="s">
        <v>409</v>
      </c>
    </row>
    <row r="14" spans="1:11" ht="15" customHeight="1" x14ac:dyDescent="0.25">
      <c r="A14" s="126">
        <v>1</v>
      </c>
      <c r="B14" s="126">
        <v>2</v>
      </c>
      <c r="C14" s="126">
        <v>3</v>
      </c>
      <c r="D14" s="126">
        <v>4</v>
      </c>
    </row>
    <row r="15" spans="1:11" ht="50.25" customHeight="1" x14ac:dyDescent="0.25">
      <c r="A15" s="126">
        <v>1</v>
      </c>
      <c r="B15" s="128" t="s">
        <v>486</v>
      </c>
      <c r="C15" s="127">
        <v>3975479</v>
      </c>
      <c r="D15" s="127">
        <v>0</v>
      </c>
    </row>
    <row r="16" spans="1:11" ht="45" customHeight="1" x14ac:dyDescent="0.25">
      <c r="A16" s="126">
        <v>2</v>
      </c>
      <c r="B16" s="116" t="s">
        <v>487</v>
      </c>
      <c r="C16" s="127">
        <v>100000</v>
      </c>
      <c r="D16" s="127">
        <v>0</v>
      </c>
    </row>
    <row r="17" spans="1:4" ht="45" customHeight="1" x14ac:dyDescent="0.25">
      <c r="A17" s="126">
        <v>3</v>
      </c>
      <c r="B17" s="116" t="s">
        <v>531</v>
      </c>
      <c r="C17" s="127">
        <v>70000</v>
      </c>
      <c r="D17" s="127">
        <v>0</v>
      </c>
    </row>
    <row r="18" spans="1:4" ht="56.25" customHeight="1" x14ac:dyDescent="0.25">
      <c r="A18" s="126">
        <v>4</v>
      </c>
      <c r="B18" s="128" t="s">
        <v>489</v>
      </c>
      <c r="C18" s="127">
        <v>75000</v>
      </c>
      <c r="D18" s="127">
        <v>0</v>
      </c>
    </row>
    <row r="19" spans="1:4" ht="61.5" customHeight="1" thickBot="1" x14ac:dyDescent="0.3">
      <c r="A19" s="126">
        <v>5</v>
      </c>
      <c r="B19" s="129" t="s">
        <v>490</v>
      </c>
      <c r="C19" s="127">
        <v>20000</v>
      </c>
      <c r="D19" s="127">
        <v>0</v>
      </c>
    </row>
    <row r="20" spans="1:4" ht="45" customHeight="1" thickBot="1" x14ac:dyDescent="0.3">
      <c r="A20" s="126">
        <v>6</v>
      </c>
      <c r="B20" s="129" t="s">
        <v>479</v>
      </c>
      <c r="C20" s="127">
        <v>52000</v>
      </c>
      <c r="D20" s="127">
        <v>0</v>
      </c>
    </row>
    <row r="21" spans="1:4" ht="39.75" customHeight="1" x14ac:dyDescent="0.25">
      <c r="A21" s="126">
        <v>7</v>
      </c>
      <c r="B21" s="130" t="s">
        <v>491</v>
      </c>
      <c r="C21" s="127">
        <v>3000</v>
      </c>
      <c r="D21" s="127">
        <v>0</v>
      </c>
    </row>
    <row r="22" spans="1:4" ht="39" customHeight="1" x14ac:dyDescent="0.25">
      <c r="A22" s="126">
        <v>8</v>
      </c>
      <c r="B22" s="131" t="s">
        <v>468</v>
      </c>
      <c r="C22" s="132">
        <v>0</v>
      </c>
      <c r="D22" s="127">
        <v>0</v>
      </c>
    </row>
    <row r="23" spans="1:4" ht="44.25" customHeight="1" x14ac:dyDescent="0.25">
      <c r="A23" s="126">
        <v>9</v>
      </c>
      <c r="B23" s="133" t="s">
        <v>492</v>
      </c>
      <c r="C23" s="127">
        <v>400000</v>
      </c>
      <c r="D23" s="127">
        <v>0</v>
      </c>
    </row>
    <row r="24" spans="1:4" ht="30.75" customHeight="1" x14ac:dyDescent="0.25">
      <c r="A24" s="126">
        <v>10</v>
      </c>
      <c r="B24" s="134" t="s">
        <v>493</v>
      </c>
      <c r="C24" s="127">
        <v>0</v>
      </c>
      <c r="D24" s="127">
        <v>0</v>
      </c>
    </row>
    <row r="25" spans="1:4" ht="67.5" customHeight="1" x14ac:dyDescent="0.25">
      <c r="A25" s="126">
        <v>11</v>
      </c>
      <c r="B25" s="128" t="s">
        <v>494</v>
      </c>
      <c r="C25" s="127">
        <v>8082500</v>
      </c>
      <c r="D25" s="127">
        <v>0</v>
      </c>
    </row>
    <row r="26" spans="1:4" ht="44.25" customHeight="1" x14ac:dyDescent="0.25">
      <c r="A26" s="126">
        <v>12</v>
      </c>
      <c r="B26" s="37" t="s">
        <v>404</v>
      </c>
      <c r="C26" s="127">
        <v>60000</v>
      </c>
      <c r="D26" s="127">
        <v>0</v>
      </c>
    </row>
    <row r="27" spans="1:4" ht="54.75" customHeight="1" x14ac:dyDescent="0.25">
      <c r="A27" s="126">
        <v>13</v>
      </c>
      <c r="B27" s="128" t="s">
        <v>495</v>
      </c>
      <c r="C27" s="127">
        <v>4000000</v>
      </c>
      <c r="D27" s="127">
        <v>0</v>
      </c>
    </row>
    <row r="28" spans="1:4" ht="41.25" customHeight="1" x14ac:dyDescent="0.25">
      <c r="A28" s="126">
        <v>14</v>
      </c>
      <c r="B28" s="128" t="s">
        <v>485</v>
      </c>
      <c r="C28" s="127">
        <v>500000</v>
      </c>
      <c r="D28" s="127">
        <v>0</v>
      </c>
    </row>
    <row r="29" spans="1:4" ht="51" customHeight="1" x14ac:dyDescent="0.25">
      <c r="A29" s="126">
        <v>15</v>
      </c>
      <c r="B29" s="135" t="s">
        <v>496</v>
      </c>
      <c r="C29" s="127">
        <v>500000</v>
      </c>
      <c r="D29" s="127">
        <v>0</v>
      </c>
    </row>
    <row r="30" spans="1:4" ht="51" customHeight="1" x14ac:dyDescent="0.25">
      <c r="A30" s="126">
        <v>16</v>
      </c>
      <c r="B30" s="135" t="s">
        <v>447</v>
      </c>
      <c r="C30" s="127">
        <v>600000</v>
      </c>
      <c r="D30" s="127">
        <v>0</v>
      </c>
    </row>
    <row r="31" spans="1:4" ht="51" customHeight="1" x14ac:dyDescent="0.25">
      <c r="A31" s="126">
        <v>17</v>
      </c>
      <c r="B31" s="135" t="s">
        <v>448</v>
      </c>
      <c r="C31" s="127">
        <v>335200</v>
      </c>
      <c r="D31" s="127">
        <v>335200</v>
      </c>
    </row>
    <row r="32" spans="1:4" ht="51" customHeight="1" x14ac:dyDescent="0.25">
      <c r="A32" s="126">
        <v>18</v>
      </c>
      <c r="B32" s="135" t="s">
        <v>449</v>
      </c>
      <c r="C32" s="127">
        <v>150000</v>
      </c>
      <c r="D32" s="127">
        <v>0</v>
      </c>
    </row>
    <row r="33" spans="1:4" ht="51" customHeight="1" x14ac:dyDescent="0.25">
      <c r="A33" s="126">
        <v>19</v>
      </c>
      <c r="B33" s="168" t="s">
        <v>517</v>
      </c>
      <c r="C33" s="127">
        <v>24738000</v>
      </c>
      <c r="D33" s="127">
        <v>23750000</v>
      </c>
    </row>
    <row r="34" spans="1:4" x14ac:dyDescent="0.25">
      <c r="A34" s="150"/>
      <c r="B34" s="151"/>
      <c r="C34" s="136">
        <f>SUM(C15:C33)</f>
        <v>43661179</v>
      </c>
      <c r="D34" s="136">
        <f>SUM(D15:D33)</f>
        <v>24085200</v>
      </c>
    </row>
  </sheetData>
  <mergeCells count="8">
    <mergeCell ref="A11:A13"/>
    <mergeCell ref="B11:B13"/>
    <mergeCell ref="C11:D12"/>
    <mergeCell ref="C2:I3"/>
    <mergeCell ref="C4:K4"/>
    <mergeCell ref="C5:I5"/>
    <mergeCell ref="A7:K7"/>
    <mergeCell ref="A8:K8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39"/>
  <sheetViews>
    <sheetView topLeftCell="A31" zoomScaleNormal="100" workbookViewId="0">
      <selection activeCell="G21" sqref="G21"/>
    </sheetView>
  </sheetViews>
  <sheetFormatPr defaultRowHeight="15" x14ac:dyDescent="0.25"/>
  <cols>
    <col min="1" max="1" width="17.140625" customWidth="1"/>
    <col min="2" max="2" width="13.5703125" customWidth="1"/>
    <col min="3" max="3" width="12.28515625" customWidth="1"/>
    <col min="4" max="4" width="13.140625" customWidth="1"/>
    <col min="6" max="6" width="59.28515625" customWidth="1"/>
    <col min="7" max="7" width="26.5703125" customWidth="1"/>
    <col min="8" max="8" width="29.28515625" customWidth="1"/>
  </cols>
  <sheetData>
    <row r="4" spans="1:15" ht="15.75" x14ac:dyDescent="0.25">
      <c r="G4" s="25" t="s">
        <v>412</v>
      </c>
      <c r="H4" s="25"/>
    </row>
    <row r="5" spans="1:15" x14ac:dyDescent="0.25">
      <c r="G5" s="169" t="s">
        <v>532</v>
      </c>
      <c r="H5" s="170"/>
      <c r="I5" s="170"/>
      <c r="J5" s="170"/>
      <c r="K5" s="170"/>
      <c r="L5" s="170"/>
      <c r="M5" s="170"/>
    </row>
    <row r="6" spans="1:15" x14ac:dyDescent="0.25">
      <c r="G6" s="170"/>
      <c r="H6" s="170"/>
      <c r="I6" s="170"/>
      <c r="J6" s="170"/>
      <c r="K6" s="170"/>
      <c r="L6" s="170"/>
      <c r="M6" s="170"/>
    </row>
    <row r="7" spans="1:15" x14ac:dyDescent="0.25">
      <c r="G7" s="169" t="s">
        <v>509</v>
      </c>
      <c r="H7" s="170"/>
      <c r="I7" s="170"/>
      <c r="J7" s="170"/>
      <c r="K7" s="170"/>
      <c r="L7" s="170"/>
      <c r="M7" s="170"/>
      <c r="N7" s="170"/>
      <c r="O7" s="170"/>
    </row>
    <row r="8" spans="1:15" x14ac:dyDescent="0.25">
      <c r="G8" s="169" t="s">
        <v>539</v>
      </c>
      <c r="H8" s="170"/>
      <c r="I8" s="170"/>
      <c r="J8" s="170"/>
      <c r="K8" s="170"/>
      <c r="L8" s="170"/>
      <c r="M8" s="170"/>
    </row>
    <row r="11" spans="1:15" ht="36.75" customHeight="1" x14ac:dyDescent="0.25">
      <c r="C11" s="228" t="s">
        <v>421</v>
      </c>
      <c r="D11" s="228"/>
      <c r="E11" s="228"/>
      <c r="F11" s="228"/>
      <c r="G11" s="228"/>
      <c r="H11" s="228"/>
      <c r="I11" s="228"/>
      <c r="J11" s="228"/>
      <c r="K11" s="228"/>
      <c r="L11" s="228"/>
      <c r="M11" s="228"/>
    </row>
    <row r="12" spans="1:15" ht="36.75" customHeight="1" x14ac:dyDescent="0.25">
      <c r="C12" s="228" t="s">
        <v>513</v>
      </c>
      <c r="D12" s="228"/>
      <c r="E12" s="228"/>
      <c r="F12" s="228"/>
      <c r="G12" s="228"/>
      <c r="H12" s="228"/>
      <c r="I12" s="228"/>
      <c r="J12" s="228"/>
      <c r="K12" s="228"/>
      <c r="L12" s="228"/>
      <c r="M12" s="228"/>
    </row>
    <row r="14" spans="1:15" x14ac:dyDescent="0.25">
      <c r="H14" t="s">
        <v>418</v>
      </c>
    </row>
    <row r="15" spans="1:15" x14ac:dyDescent="0.25">
      <c r="A15" s="238" t="s">
        <v>389</v>
      </c>
      <c r="B15" s="239"/>
      <c r="C15" s="239"/>
      <c r="D15" s="239"/>
      <c r="E15" s="224"/>
      <c r="F15" s="232" t="s">
        <v>410</v>
      </c>
      <c r="G15" s="223" t="s">
        <v>243</v>
      </c>
      <c r="H15" s="224"/>
    </row>
    <row r="16" spans="1:15" x14ac:dyDescent="0.25">
      <c r="A16" s="240"/>
      <c r="B16" s="241"/>
      <c r="C16" s="241"/>
      <c r="D16" s="241"/>
      <c r="E16" s="226"/>
      <c r="F16" s="233"/>
      <c r="G16" s="235"/>
      <c r="H16" s="236"/>
    </row>
    <row r="17" spans="1:8" x14ac:dyDescent="0.25">
      <c r="A17" s="212" t="s">
        <v>413</v>
      </c>
      <c r="B17" s="211" t="s">
        <v>414</v>
      </c>
      <c r="C17" s="211" t="s">
        <v>415</v>
      </c>
      <c r="D17" s="211" t="s">
        <v>416</v>
      </c>
      <c r="E17" s="211" t="s">
        <v>417</v>
      </c>
      <c r="F17" s="233"/>
      <c r="G17" s="237"/>
      <c r="H17" s="226"/>
    </row>
    <row r="18" spans="1:8" ht="78.75" customHeight="1" x14ac:dyDescent="0.25">
      <c r="A18" s="214"/>
      <c r="B18" s="211"/>
      <c r="C18" s="211"/>
      <c r="D18" s="211"/>
      <c r="E18" s="211"/>
      <c r="F18" s="234"/>
      <c r="G18" s="126" t="s">
        <v>411</v>
      </c>
      <c r="H18" s="138" t="s">
        <v>409</v>
      </c>
    </row>
    <row r="19" spans="1:8" ht="13.5" customHeight="1" x14ac:dyDescent="0.25">
      <c r="A19" s="122">
        <v>1</v>
      </c>
      <c r="B19" s="121">
        <v>2</v>
      </c>
      <c r="C19" s="121">
        <v>3</v>
      </c>
      <c r="D19" s="139">
        <v>4</v>
      </c>
      <c r="E19" s="139">
        <v>5</v>
      </c>
      <c r="F19" s="139">
        <v>6</v>
      </c>
      <c r="G19" s="126">
        <v>7</v>
      </c>
      <c r="H19" s="126">
        <v>8</v>
      </c>
    </row>
    <row r="20" spans="1:8" ht="47.25" customHeight="1" x14ac:dyDescent="0.25">
      <c r="A20" s="126">
        <v>902</v>
      </c>
      <c r="B20" s="155" t="s">
        <v>25</v>
      </c>
      <c r="C20" s="156" t="s">
        <v>75</v>
      </c>
      <c r="D20" s="156" t="s">
        <v>393</v>
      </c>
      <c r="E20" s="157">
        <v>244</v>
      </c>
      <c r="F20" s="160" t="s">
        <v>486</v>
      </c>
      <c r="G20" s="127">
        <v>3975479</v>
      </c>
      <c r="H20" s="127">
        <v>0</v>
      </c>
    </row>
    <row r="21" spans="1:8" ht="43.5" customHeight="1" x14ac:dyDescent="0.25">
      <c r="A21" s="126">
        <v>902</v>
      </c>
      <c r="B21" s="155" t="s">
        <v>25</v>
      </c>
      <c r="C21" s="156" t="s">
        <v>75</v>
      </c>
      <c r="D21" s="156" t="s">
        <v>394</v>
      </c>
      <c r="E21" s="157">
        <v>244</v>
      </c>
      <c r="F21" s="161" t="s">
        <v>487</v>
      </c>
      <c r="G21" s="127">
        <v>100000</v>
      </c>
      <c r="H21" s="127">
        <v>0</v>
      </c>
    </row>
    <row r="22" spans="1:8" ht="63" customHeight="1" x14ac:dyDescent="0.25">
      <c r="A22" s="126">
        <v>902</v>
      </c>
      <c r="B22" s="155" t="s">
        <v>25</v>
      </c>
      <c r="C22" s="156" t="s">
        <v>75</v>
      </c>
      <c r="D22" s="156" t="s">
        <v>457</v>
      </c>
      <c r="E22" s="157">
        <v>244</v>
      </c>
      <c r="F22" s="161" t="s">
        <v>488</v>
      </c>
      <c r="G22" s="127">
        <v>70000</v>
      </c>
      <c r="H22" s="127">
        <v>0</v>
      </c>
    </row>
    <row r="23" spans="1:8" ht="48" customHeight="1" x14ac:dyDescent="0.25">
      <c r="A23" s="126">
        <v>902</v>
      </c>
      <c r="B23" s="155" t="s">
        <v>25</v>
      </c>
      <c r="C23" s="156" t="s">
        <v>75</v>
      </c>
      <c r="D23" s="156" t="s">
        <v>398</v>
      </c>
      <c r="E23" s="157">
        <v>244</v>
      </c>
      <c r="F23" s="160" t="s">
        <v>489</v>
      </c>
      <c r="G23" s="127">
        <v>75000</v>
      </c>
      <c r="H23" s="127">
        <v>0</v>
      </c>
    </row>
    <row r="24" spans="1:8" ht="46.5" customHeight="1" thickBot="1" x14ac:dyDescent="0.3">
      <c r="A24" s="126">
        <v>902</v>
      </c>
      <c r="B24" s="155" t="s">
        <v>25</v>
      </c>
      <c r="C24" s="156" t="s">
        <v>75</v>
      </c>
      <c r="D24" s="156" t="s">
        <v>396</v>
      </c>
      <c r="E24" s="157">
        <v>244</v>
      </c>
      <c r="F24" s="162" t="s">
        <v>490</v>
      </c>
      <c r="G24" s="127">
        <v>20000</v>
      </c>
      <c r="H24" s="127">
        <v>0</v>
      </c>
    </row>
    <row r="25" spans="1:8" ht="55.5" customHeight="1" thickBot="1" x14ac:dyDescent="0.3">
      <c r="A25" s="126">
        <v>902</v>
      </c>
      <c r="B25" s="155" t="s">
        <v>25</v>
      </c>
      <c r="C25" s="156" t="s">
        <v>75</v>
      </c>
      <c r="D25" s="156" t="s">
        <v>397</v>
      </c>
      <c r="E25" s="157">
        <v>244</v>
      </c>
      <c r="F25" s="162" t="s">
        <v>479</v>
      </c>
      <c r="G25" s="127">
        <v>52000</v>
      </c>
      <c r="H25" s="127">
        <v>0</v>
      </c>
    </row>
    <row r="26" spans="1:8" ht="26.25" customHeight="1" x14ac:dyDescent="0.25">
      <c r="A26" s="126">
        <v>902</v>
      </c>
      <c r="B26" s="155" t="s">
        <v>25</v>
      </c>
      <c r="C26" s="156" t="s">
        <v>75</v>
      </c>
      <c r="D26" s="156" t="s">
        <v>395</v>
      </c>
      <c r="E26" s="157">
        <v>244</v>
      </c>
      <c r="F26" s="163" t="s">
        <v>491</v>
      </c>
      <c r="G26" s="132">
        <v>3000</v>
      </c>
      <c r="H26" s="132">
        <v>0</v>
      </c>
    </row>
    <row r="27" spans="1:8" ht="45" customHeight="1" x14ac:dyDescent="0.25">
      <c r="A27" s="126">
        <v>902</v>
      </c>
      <c r="B27" s="158" t="s">
        <v>44</v>
      </c>
      <c r="C27" s="156" t="s">
        <v>102</v>
      </c>
      <c r="D27" s="156" t="s">
        <v>399</v>
      </c>
      <c r="E27" s="157">
        <v>811</v>
      </c>
      <c r="F27" s="164" t="s">
        <v>468</v>
      </c>
      <c r="G27" s="132">
        <v>0</v>
      </c>
      <c r="H27" s="132">
        <v>0</v>
      </c>
    </row>
    <row r="28" spans="1:8" ht="44.25" customHeight="1" x14ac:dyDescent="0.25">
      <c r="A28" s="126">
        <v>902</v>
      </c>
      <c r="B28" s="158" t="s">
        <v>44</v>
      </c>
      <c r="C28" s="156" t="s">
        <v>110</v>
      </c>
      <c r="D28" s="156" t="s">
        <v>400</v>
      </c>
      <c r="E28" s="157">
        <v>244</v>
      </c>
      <c r="F28" s="165" t="s">
        <v>492</v>
      </c>
      <c r="G28" s="132">
        <v>400000</v>
      </c>
      <c r="H28" s="132">
        <v>0</v>
      </c>
    </row>
    <row r="29" spans="1:8" ht="53.25" customHeight="1" x14ac:dyDescent="0.25">
      <c r="A29" s="126">
        <v>902</v>
      </c>
      <c r="B29" s="158" t="s">
        <v>44</v>
      </c>
      <c r="C29" s="156" t="s">
        <v>110</v>
      </c>
      <c r="D29" s="156" t="s">
        <v>401</v>
      </c>
      <c r="E29" s="157">
        <v>811</v>
      </c>
      <c r="F29" s="166" t="s">
        <v>493</v>
      </c>
      <c r="G29" s="127">
        <v>0</v>
      </c>
      <c r="H29" s="127">
        <v>0</v>
      </c>
    </row>
    <row r="30" spans="1:8" ht="42.75" customHeight="1" x14ac:dyDescent="0.25">
      <c r="A30" s="126">
        <v>902</v>
      </c>
      <c r="B30" s="158" t="s">
        <v>102</v>
      </c>
      <c r="C30" s="156" t="s">
        <v>27</v>
      </c>
      <c r="D30" s="156" t="s">
        <v>402</v>
      </c>
      <c r="E30" s="157">
        <v>244</v>
      </c>
      <c r="F30" s="160" t="s">
        <v>494</v>
      </c>
      <c r="G30" s="127">
        <v>8082500</v>
      </c>
      <c r="H30" s="127">
        <v>0</v>
      </c>
    </row>
    <row r="31" spans="1:8" ht="70.5" customHeight="1" x14ac:dyDescent="0.25">
      <c r="A31" s="126">
        <v>902</v>
      </c>
      <c r="B31" s="158" t="s">
        <v>102</v>
      </c>
      <c r="C31" s="156" t="s">
        <v>34</v>
      </c>
      <c r="D31" s="34" t="s">
        <v>518</v>
      </c>
      <c r="E31" s="157">
        <v>244</v>
      </c>
      <c r="F31" s="168" t="s">
        <v>517</v>
      </c>
      <c r="G31" s="127">
        <v>24738000</v>
      </c>
      <c r="H31" s="127">
        <v>23750000</v>
      </c>
    </row>
    <row r="32" spans="1:8" ht="43.5" customHeight="1" x14ac:dyDescent="0.25">
      <c r="A32" s="126">
        <v>902</v>
      </c>
      <c r="B32" s="158" t="s">
        <v>64</v>
      </c>
      <c r="C32" s="156" t="s">
        <v>102</v>
      </c>
      <c r="D32" s="156" t="s">
        <v>403</v>
      </c>
      <c r="E32" s="157">
        <v>360</v>
      </c>
      <c r="F32" s="37" t="s">
        <v>404</v>
      </c>
      <c r="G32" s="127">
        <v>60000</v>
      </c>
      <c r="H32" s="127">
        <v>0</v>
      </c>
    </row>
    <row r="33" spans="1:8" ht="48" customHeight="1" x14ac:dyDescent="0.25">
      <c r="A33" s="126">
        <v>902</v>
      </c>
      <c r="B33" s="158" t="s">
        <v>69</v>
      </c>
      <c r="C33" s="156" t="s">
        <v>27</v>
      </c>
      <c r="D33" s="156" t="s">
        <v>405</v>
      </c>
      <c r="E33" s="157">
        <v>244</v>
      </c>
      <c r="F33" s="160" t="s">
        <v>495</v>
      </c>
      <c r="G33" s="127">
        <v>4000000</v>
      </c>
      <c r="H33" s="127">
        <v>0</v>
      </c>
    </row>
    <row r="34" spans="1:8" ht="48" customHeight="1" x14ac:dyDescent="0.25">
      <c r="A34" s="126">
        <v>902</v>
      </c>
      <c r="B34" s="158" t="s">
        <v>105</v>
      </c>
      <c r="C34" s="156" t="s">
        <v>25</v>
      </c>
      <c r="D34" s="156" t="s">
        <v>406</v>
      </c>
      <c r="E34" s="157">
        <v>612</v>
      </c>
      <c r="F34" s="160" t="s">
        <v>485</v>
      </c>
      <c r="G34" s="127">
        <v>500000</v>
      </c>
      <c r="H34" s="127">
        <v>0</v>
      </c>
    </row>
    <row r="35" spans="1:8" ht="48" customHeight="1" x14ac:dyDescent="0.25">
      <c r="A35" s="126">
        <v>902</v>
      </c>
      <c r="B35" s="154" t="s">
        <v>154</v>
      </c>
      <c r="C35" s="154" t="s">
        <v>44</v>
      </c>
      <c r="D35" s="154" t="s">
        <v>260</v>
      </c>
      <c r="E35" s="154" t="s">
        <v>242</v>
      </c>
      <c r="F35" s="167" t="s">
        <v>496</v>
      </c>
      <c r="G35" s="127">
        <v>500000</v>
      </c>
      <c r="H35" s="127">
        <v>0</v>
      </c>
    </row>
    <row r="36" spans="1:8" ht="45.75" customHeight="1" x14ac:dyDescent="0.25">
      <c r="A36" s="126">
        <v>902</v>
      </c>
      <c r="B36" s="158" t="s">
        <v>64</v>
      </c>
      <c r="C36" s="156" t="s">
        <v>102</v>
      </c>
      <c r="D36" s="156" t="s">
        <v>450</v>
      </c>
      <c r="E36" s="157">
        <v>244</v>
      </c>
      <c r="F36" s="167" t="s">
        <v>447</v>
      </c>
      <c r="G36" s="127">
        <v>600000</v>
      </c>
      <c r="H36" s="127">
        <v>0</v>
      </c>
    </row>
    <row r="37" spans="1:8" ht="33.75" customHeight="1" x14ac:dyDescent="0.25">
      <c r="A37" s="159">
        <v>902</v>
      </c>
      <c r="B37" s="154" t="s">
        <v>154</v>
      </c>
      <c r="C37" s="154" t="s">
        <v>34</v>
      </c>
      <c r="D37" s="154" t="s">
        <v>520</v>
      </c>
      <c r="E37" s="154" t="s">
        <v>242</v>
      </c>
      <c r="F37" s="167" t="s">
        <v>448</v>
      </c>
      <c r="G37" s="127">
        <v>335200</v>
      </c>
      <c r="H37" s="127">
        <v>335200</v>
      </c>
    </row>
    <row r="38" spans="1:8" ht="51.75" customHeight="1" x14ac:dyDescent="0.25">
      <c r="A38" s="126">
        <v>902</v>
      </c>
      <c r="B38" s="158" t="s">
        <v>69</v>
      </c>
      <c r="C38" s="156" t="s">
        <v>98</v>
      </c>
      <c r="D38" s="156" t="s">
        <v>325</v>
      </c>
      <c r="E38" s="157">
        <v>244</v>
      </c>
      <c r="F38" s="167" t="s">
        <v>449</v>
      </c>
      <c r="G38" s="127">
        <v>150000</v>
      </c>
      <c r="H38" s="127">
        <v>0</v>
      </c>
    </row>
    <row r="39" spans="1:8" x14ac:dyDescent="0.25">
      <c r="A39" s="126"/>
      <c r="B39" s="229" t="s">
        <v>407</v>
      </c>
      <c r="C39" s="230"/>
      <c r="D39" s="231"/>
      <c r="E39" s="137"/>
      <c r="F39" s="137"/>
      <c r="G39" s="136">
        <f>SUM(G20:G38)</f>
        <v>43661179</v>
      </c>
      <c r="H39" s="136">
        <f>SUM(H20:H38)</f>
        <v>24085200</v>
      </c>
    </row>
  </sheetData>
  <mergeCells count="14">
    <mergeCell ref="B39:D39"/>
    <mergeCell ref="F15:F18"/>
    <mergeCell ref="G15:H17"/>
    <mergeCell ref="G5:M6"/>
    <mergeCell ref="G7:O7"/>
    <mergeCell ref="G8:M8"/>
    <mergeCell ref="C11:M11"/>
    <mergeCell ref="C12:M12"/>
    <mergeCell ref="E17:E18"/>
    <mergeCell ref="A15:E16"/>
    <mergeCell ref="A17:A18"/>
    <mergeCell ref="B17:B18"/>
    <mergeCell ref="C17:C18"/>
    <mergeCell ref="D17:D18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zoomScaleNormal="100" workbookViewId="0">
      <selection activeCell="A8" sqref="A8:N8"/>
    </sheetView>
  </sheetViews>
  <sheetFormatPr defaultRowHeight="15" x14ac:dyDescent="0.25"/>
  <cols>
    <col min="3" max="3" width="14.42578125" customWidth="1"/>
    <col min="11" max="11" width="23.7109375" customWidth="1"/>
  </cols>
  <sheetData>
    <row r="1" spans="1:14" ht="15.75" x14ac:dyDescent="0.25">
      <c r="H1" s="25" t="s">
        <v>420</v>
      </c>
      <c r="I1" s="25"/>
    </row>
    <row r="2" spans="1:14" ht="26.25" customHeight="1" x14ac:dyDescent="0.25">
      <c r="H2" s="169" t="s">
        <v>537</v>
      </c>
      <c r="I2" s="170"/>
      <c r="J2" s="170"/>
      <c r="K2" s="170"/>
    </row>
    <row r="3" spans="1:14" ht="27.75" customHeight="1" x14ac:dyDescent="0.25">
      <c r="H3" s="170"/>
      <c r="I3" s="170"/>
      <c r="J3" s="170"/>
      <c r="K3" s="170"/>
    </row>
    <row r="4" spans="1:14" ht="69.75" customHeight="1" x14ac:dyDescent="0.25">
      <c r="H4" s="169" t="s">
        <v>509</v>
      </c>
      <c r="I4" s="170"/>
      <c r="J4" s="170"/>
      <c r="K4" s="170"/>
    </row>
    <row r="5" spans="1:14" x14ac:dyDescent="0.25">
      <c r="H5" s="169" t="s">
        <v>540</v>
      </c>
      <c r="I5" s="170"/>
      <c r="J5" s="170"/>
      <c r="K5" s="170"/>
    </row>
    <row r="6" spans="1:14" ht="12.75" customHeight="1" x14ac:dyDescent="0.25"/>
    <row r="8" spans="1:14" x14ac:dyDescent="0.25">
      <c r="A8" s="228" t="s">
        <v>422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</row>
    <row r="9" spans="1:14" x14ac:dyDescent="0.25">
      <c r="A9" s="228" t="s">
        <v>515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</row>
    <row r="12" spans="1:14" x14ac:dyDescent="0.25">
      <c r="K12" t="s">
        <v>425</v>
      </c>
    </row>
    <row r="13" spans="1:14" ht="30.75" customHeight="1" x14ac:dyDescent="0.25">
      <c r="A13" s="242" t="s">
        <v>423</v>
      </c>
      <c r="B13" s="243"/>
      <c r="C13" s="244"/>
      <c r="D13" s="242" t="s">
        <v>424</v>
      </c>
      <c r="E13" s="243"/>
      <c r="F13" s="243"/>
      <c r="G13" s="243"/>
      <c r="H13" s="243"/>
      <c r="I13" s="244"/>
      <c r="J13" s="242" t="s">
        <v>243</v>
      </c>
      <c r="K13" s="244"/>
    </row>
    <row r="14" spans="1:14" x14ac:dyDescent="0.25">
      <c r="A14" s="248">
        <v>1</v>
      </c>
      <c r="B14" s="249"/>
      <c r="C14" s="250"/>
      <c r="D14" s="248">
        <v>2</v>
      </c>
      <c r="E14" s="249"/>
      <c r="F14" s="249"/>
      <c r="G14" s="249"/>
      <c r="H14" s="249"/>
      <c r="I14" s="250"/>
      <c r="J14" s="248">
        <v>3</v>
      </c>
      <c r="K14" s="250"/>
    </row>
    <row r="15" spans="1:14" ht="43.5" customHeight="1" x14ac:dyDescent="0.25">
      <c r="A15" s="251" t="s">
        <v>440</v>
      </c>
      <c r="B15" s="252"/>
      <c r="C15" s="253"/>
      <c r="D15" s="245" t="s">
        <v>426</v>
      </c>
      <c r="E15" s="246"/>
      <c r="F15" s="246"/>
      <c r="G15" s="246"/>
      <c r="H15" s="246"/>
      <c r="I15" s="247"/>
      <c r="J15" s="257">
        <v>5402900</v>
      </c>
      <c r="K15" s="258"/>
    </row>
    <row r="16" spans="1:14" ht="31.5" customHeight="1" x14ac:dyDescent="0.25">
      <c r="A16" s="251" t="s">
        <v>441</v>
      </c>
      <c r="B16" s="252"/>
      <c r="C16" s="253"/>
      <c r="D16" s="245" t="s">
        <v>427</v>
      </c>
      <c r="E16" s="246"/>
      <c r="F16" s="246"/>
      <c r="G16" s="246"/>
      <c r="H16" s="246"/>
      <c r="I16" s="247"/>
      <c r="J16" s="257">
        <v>7440000</v>
      </c>
      <c r="K16" s="258"/>
    </row>
    <row r="17" spans="1:11" ht="43.5" customHeight="1" x14ac:dyDescent="0.25">
      <c r="A17" s="251" t="s">
        <v>431</v>
      </c>
      <c r="B17" s="252"/>
      <c r="C17" s="253"/>
      <c r="D17" s="245" t="s">
        <v>428</v>
      </c>
      <c r="E17" s="246"/>
      <c r="F17" s="246"/>
      <c r="G17" s="246"/>
      <c r="H17" s="246"/>
      <c r="I17" s="247"/>
      <c r="J17" s="257">
        <v>264000</v>
      </c>
      <c r="K17" s="258"/>
    </row>
    <row r="18" spans="1:11" ht="40.5" customHeight="1" x14ac:dyDescent="0.25">
      <c r="A18" s="251" t="s">
        <v>432</v>
      </c>
      <c r="B18" s="252"/>
      <c r="C18" s="253"/>
      <c r="D18" s="245" t="s">
        <v>429</v>
      </c>
      <c r="E18" s="246"/>
      <c r="F18" s="246"/>
      <c r="G18" s="246"/>
      <c r="H18" s="246"/>
      <c r="I18" s="247"/>
      <c r="J18" s="257">
        <v>200000</v>
      </c>
      <c r="K18" s="258"/>
    </row>
    <row r="19" spans="1:11" x14ac:dyDescent="0.25">
      <c r="A19" s="254" t="s">
        <v>430</v>
      </c>
      <c r="B19" s="255"/>
      <c r="C19" s="256"/>
      <c r="D19" s="254"/>
      <c r="E19" s="255"/>
      <c r="F19" s="255"/>
      <c r="G19" s="255"/>
      <c r="H19" s="255"/>
      <c r="I19" s="256"/>
      <c r="J19" s="259">
        <f>J15+J16+J17+J18</f>
        <v>13306900</v>
      </c>
      <c r="K19" s="260"/>
    </row>
    <row r="20" spans="1:11" x14ac:dyDescent="0.25">
      <c r="A20" s="245"/>
      <c r="B20" s="246"/>
      <c r="C20" s="247"/>
      <c r="D20" s="245"/>
      <c r="E20" s="246"/>
      <c r="F20" s="246"/>
      <c r="G20" s="246"/>
      <c r="H20" s="246"/>
      <c r="I20" s="247"/>
      <c r="J20" s="245"/>
      <c r="K20" s="247"/>
    </row>
  </sheetData>
  <mergeCells count="29">
    <mergeCell ref="J20:K20"/>
    <mergeCell ref="J14:K14"/>
    <mergeCell ref="J15:K15"/>
    <mergeCell ref="J16:K16"/>
    <mergeCell ref="J17:K17"/>
    <mergeCell ref="J18:K18"/>
    <mergeCell ref="J19:K19"/>
    <mergeCell ref="D20:I20"/>
    <mergeCell ref="D14:I14"/>
    <mergeCell ref="D15:I15"/>
    <mergeCell ref="D16:I16"/>
    <mergeCell ref="D17:I17"/>
    <mergeCell ref="D18:I18"/>
    <mergeCell ref="D19:I19"/>
    <mergeCell ref="A20:C20"/>
    <mergeCell ref="A14:C14"/>
    <mergeCell ref="A15:C15"/>
    <mergeCell ref="A16:C16"/>
    <mergeCell ref="A17:C17"/>
    <mergeCell ref="A18:C18"/>
    <mergeCell ref="A19:C19"/>
    <mergeCell ref="A13:C13"/>
    <mergeCell ref="D13:I13"/>
    <mergeCell ref="J13:K13"/>
    <mergeCell ref="H2:K3"/>
    <mergeCell ref="H4:K4"/>
    <mergeCell ref="H5:K5"/>
    <mergeCell ref="A8:N8"/>
    <mergeCell ref="A9:L9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15"/>
  <sheetViews>
    <sheetView zoomScaleNormal="100" workbookViewId="0">
      <selection activeCell="B9" sqref="B9:N9"/>
    </sheetView>
  </sheetViews>
  <sheetFormatPr defaultRowHeight="15" x14ac:dyDescent="0.25"/>
  <cols>
    <col min="6" max="6" width="12.85546875" customWidth="1"/>
    <col min="7" max="7" width="19.7109375" customWidth="1"/>
    <col min="8" max="8" width="0.140625" hidden="1" customWidth="1"/>
    <col min="9" max="9" width="2.85546875" hidden="1" customWidth="1"/>
    <col min="10" max="11" width="0.140625" customWidth="1"/>
    <col min="12" max="12" width="19.7109375" customWidth="1"/>
    <col min="14" max="14" width="13" customWidth="1"/>
  </cols>
  <sheetData>
    <row r="3" spans="1:20" ht="15.75" x14ac:dyDescent="0.25">
      <c r="F3" s="25" t="s">
        <v>434</v>
      </c>
      <c r="G3" s="25"/>
      <c r="H3" s="25"/>
      <c r="I3" s="25"/>
      <c r="J3" s="25"/>
      <c r="K3" s="25"/>
      <c r="L3" s="25"/>
      <c r="M3" s="25"/>
    </row>
    <row r="4" spans="1:20" ht="21" customHeight="1" x14ac:dyDescent="0.25">
      <c r="F4" s="169" t="s">
        <v>532</v>
      </c>
      <c r="G4" s="169"/>
      <c r="H4" s="169"/>
      <c r="I4" s="169"/>
      <c r="J4" s="169"/>
      <c r="K4" s="169"/>
      <c r="L4" s="169"/>
      <c r="M4" s="170"/>
      <c r="N4" s="170"/>
      <c r="O4" s="170"/>
      <c r="P4" s="170"/>
      <c r="Q4" s="170"/>
      <c r="R4" s="170"/>
    </row>
    <row r="5" spans="1:20" x14ac:dyDescent="0.25"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</row>
    <row r="6" spans="1:20" ht="36" customHeight="1" x14ac:dyDescent="0.25">
      <c r="F6" s="169" t="s">
        <v>516</v>
      </c>
      <c r="G6" s="169"/>
      <c r="H6" s="169"/>
      <c r="I6" s="169"/>
      <c r="J6" s="169"/>
      <c r="K6" s="169"/>
      <c r="L6" s="169"/>
      <c r="M6" s="170"/>
      <c r="N6" s="170"/>
      <c r="O6" s="170"/>
      <c r="P6" s="170"/>
      <c r="Q6" s="170"/>
      <c r="R6" s="170"/>
      <c r="S6" s="170"/>
      <c r="T6" s="170"/>
    </row>
    <row r="7" spans="1:20" ht="15.75" x14ac:dyDescent="0.25">
      <c r="F7" s="169" t="s">
        <v>541</v>
      </c>
      <c r="G7" s="169"/>
      <c r="H7" s="169"/>
      <c r="I7" s="169"/>
      <c r="J7" s="169"/>
      <c r="K7" s="169"/>
      <c r="L7" s="169"/>
      <c r="M7" s="170"/>
      <c r="N7" s="170"/>
      <c r="O7" s="170"/>
      <c r="P7" s="170"/>
      <c r="Q7" s="170"/>
      <c r="R7" s="170"/>
    </row>
    <row r="8" spans="1:20" ht="15.75" x14ac:dyDescent="0.25">
      <c r="F8" s="114"/>
      <c r="G8" s="140"/>
      <c r="H8" s="140"/>
      <c r="I8" s="140"/>
      <c r="J8" s="140"/>
      <c r="K8" s="140"/>
      <c r="L8" s="140"/>
      <c r="M8" s="115"/>
      <c r="N8" s="115"/>
      <c r="O8" s="115"/>
      <c r="P8" s="115"/>
      <c r="Q8" s="115"/>
      <c r="R8" s="115"/>
    </row>
    <row r="9" spans="1:20" ht="58.5" customHeight="1" x14ac:dyDescent="0.25">
      <c r="B9" s="228" t="s">
        <v>442</v>
      </c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170"/>
      <c r="N9" s="170"/>
    </row>
    <row r="10" spans="1:20" x14ac:dyDescent="0.25">
      <c r="B10" s="228"/>
      <c r="C10" s="228"/>
      <c r="D10" s="228"/>
      <c r="E10" s="228"/>
      <c r="F10" s="228"/>
      <c r="G10" s="141"/>
      <c r="H10" s="141"/>
      <c r="I10" s="141"/>
      <c r="J10" s="141"/>
      <c r="K10" s="141"/>
      <c r="L10" s="141"/>
    </row>
    <row r="11" spans="1:20" x14ac:dyDescent="0.25">
      <c r="N11" t="s">
        <v>21</v>
      </c>
    </row>
    <row r="12" spans="1:20" x14ac:dyDescent="0.25">
      <c r="A12" s="261" t="s">
        <v>435</v>
      </c>
      <c r="B12" s="263" t="s">
        <v>436</v>
      </c>
      <c r="C12" s="269"/>
      <c r="D12" s="269"/>
      <c r="E12" s="269"/>
      <c r="F12" s="264"/>
      <c r="G12" s="263" t="s">
        <v>437</v>
      </c>
      <c r="H12" s="264"/>
      <c r="I12" s="146"/>
      <c r="J12" s="146"/>
      <c r="K12" s="146"/>
      <c r="L12" s="261" t="s">
        <v>438</v>
      </c>
      <c r="M12" s="263" t="s">
        <v>439</v>
      </c>
      <c r="N12" s="264"/>
    </row>
    <row r="13" spans="1:20" ht="44.25" customHeight="1" x14ac:dyDescent="0.25">
      <c r="A13" s="262"/>
      <c r="B13" s="270"/>
      <c r="C13" s="271"/>
      <c r="D13" s="271"/>
      <c r="E13" s="271"/>
      <c r="F13" s="272"/>
      <c r="G13" s="265"/>
      <c r="H13" s="266"/>
      <c r="I13" s="147"/>
      <c r="J13" s="147"/>
      <c r="K13" s="147"/>
      <c r="L13" s="262"/>
      <c r="M13" s="265"/>
      <c r="N13" s="266"/>
    </row>
    <row r="14" spans="1:20" x14ac:dyDescent="0.25">
      <c r="A14" s="145">
        <v>1</v>
      </c>
      <c r="B14" s="248">
        <v>2</v>
      </c>
      <c r="C14" s="249"/>
      <c r="D14" s="249"/>
      <c r="E14" s="249"/>
      <c r="F14" s="250"/>
      <c r="G14" s="248">
        <v>3</v>
      </c>
      <c r="H14" s="250"/>
      <c r="I14" s="142"/>
      <c r="J14" s="142"/>
      <c r="K14" s="142"/>
      <c r="L14" s="148">
        <v>4</v>
      </c>
      <c r="M14" s="248">
        <v>5</v>
      </c>
      <c r="N14" s="250"/>
    </row>
    <row r="15" spans="1:20" ht="60.75" customHeight="1" x14ac:dyDescent="0.25">
      <c r="A15" s="144">
        <v>1</v>
      </c>
      <c r="B15" s="273" t="s">
        <v>342</v>
      </c>
      <c r="C15" s="274"/>
      <c r="D15" s="274"/>
      <c r="E15" s="274"/>
      <c r="F15" s="275"/>
      <c r="G15" s="267">
        <v>0</v>
      </c>
      <c r="H15" s="268"/>
      <c r="I15" s="143"/>
      <c r="J15" s="143"/>
      <c r="K15" s="143"/>
      <c r="L15" s="149">
        <v>1200000</v>
      </c>
      <c r="M15" s="276">
        <v>46387</v>
      </c>
      <c r="N15" s="277"/>
    </row>
  </sheetData>
  <mergeCells count="16">
    <mergeCell ref="F4:R5"/>
    <mergeCell ref="M14:N14"/>
    <mergeCell ref="B12:F13"/>
    <mergeCell ref="M12:N13"/>
    <mergeCell ref="B15:F15"/>
    <mergeCell ref="M15:N15"/>
    <mergeCell ref="B14:F14"/>
    <mergeCell ref="L12:L13"/>
    <mergeCell ref="A12:A13"/>
    <mergeCell ref="G12:H13"/>
    <mergeCell ref="G14:H14"/>
    <mergeCell ref="G15:H15"/>
    <mergeCell ref="F6:T6"/>
    <mergeCell ref="F7:R7"/>
    <mergeCell ref="B9:N9"/>
    <mergeCell ref="B10:F10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Прил.3 ист</vt:lpstr>
      <vt:lpstr>Прил.5 Расходы</vt:lpstr>
      <vt:lpstr>Прил.7 Ведомств.стр.</vt:lpstr>
      <vt:lpstr>Прил 9 Перечень МП</vt:lpstr>
      <vt:lpstr>Прил 12 Фин МП</vt:lpstr>
      <vt:lpstr>Прил 15 ПНО</vt:lpstr>
      <vt:lpstr>Прил 17 Прогр заим</vt:lpstr>
      <vt:lpstr>'Прил 17 Прогр заим'!Область_печати</vt:lpstr>
      <vt:lpstr>'Прил.3 ист'!Область_печати</vt:lpstr>
      <vt:lpstr>'Прил.5 Расходы'!Область_печати</vt:lpstr>
      <vt:lpstr>'Прил.7 Ведомств.стр.'!Область_печати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2025-12-22T01:20:04Z</dcterms:modified>
</cp:coreProperties>
</file>